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isem\Actualizar Jul22\"/>
    </mc:Choice>
  </mc:AlternateContent>
  <xr:revisionPtr revIDLastSave="0" documentId="13_ncr:1_{062E2EBA-9E1C-4430-A853-D8E2823C6706}" xr6:coauthVersionLast="47" xr6:coauthVersionMax="47" xr10:uidLastSave="{00000000-0000-0000-0000-000000000000}"/>
  <workbookProtection workbookAlgorithmName="SHA-512" workbookHashValue="Y+IC53UKMIBnboA2fN+mQ9zSHgcd5j8gnDxj5YzI41tl89MSHg6J1OWTJLRfmPwYiZES9yqMo1yTxW9wL9xCjw==" workbookSaltValue="hGwmkS+5Wq6CA1y6NTcEPA==" workbookSpinCount="100000" lockStructure="1"/>
  <bookViews>
    <workbookView showSheetTabs="0" xWindow="-120" yWindow="-120" windowWidth="38640" windowHeight="15840" tabRatio="844" xr2:uid="{E6F54AF1-AB10-49A7-9938-CEACA179758B}"/>
  </bookViews>
  <sheets>
    <sheet name="Inicio" sheetId="19" r:id="rId1"/>
    <sheet name="Guia S" sheetId="20" r:id="rId2"/>
    <sheet name="Sim" sheetId="1" r:id="rId3"/>
    <sheet name="Bonos" sheetId="23" r:id="rId4"/>
    <sheet name="Rangos" sheetId="25" r:id="rId5"/>
    <sheet name="GS Aviso" sheetId="31" r:id="rId6"/>
    <sheet name="GS Sim" sheetId="32" r:id="rId7"/>
    <sheet name="GS Datos" sheetId="33" r:id="rId8"/>
    <sheet name="GS Lectura" sheetId="34" r:id="rId9"/>
    <sheet name="B Cliente" sheetId="35" r:id="rId10"/>
    <sheet name="B Patroc" sheetId="36" r:id="rId11"/>
    <sheet name="B Form Eq" sheetId="37" r:id="rId12"/>
    <sheet name="B I. Vol" sheetId="38" r:id="rId13"/>
    <sheet name="B Des Red" sheetId="39" r:id="rId14"/>
    <sheet name="B Av Rang" sheetId="40" r:id="rId15"/>
    <sheet name="B Seg" sheetId="41" r:id="rId16"/>
    <sheet name="B Patrim" sheetId="42" r:id="rId17"/>
    <sheet name="B Multig" sheetId="43" r:id="rId18"/>
    <sheet name="B Vacac" sheetId="44" r:id="rId19"/>
    <sheet name="B Estruc 100" sheetId="45" r:id="rId20"/>
    <sheet name="B Estruc 130" sheetId="46" r:id="rId21"/>
    <sheet name="B F Global" sheetId="47" r:id="rId22"/>
    <sheet name="B F G Diam" sheetId="48" r:id="rId23"/>
    <sheet name="Premios" sheetId="49" r:id="rId24"/>
  </sheets>
  <definedNames>
    <definedName name="_xlnm.Print_Area" localSheetId="2">Sim!#REF!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N18" i="1" l="1"/>
  <c r="AN16" i="1"/>
  <c r="AN14" i="1"/>
  <c r="AN12" i="1"/>
  <c r="AB39" i="1"/>
  <c r="AD74" i="1"/>
  <c r="AC74" i="1"/>
  <c r="AB74" i="1"/>
  <c r="AI57" i="1"/>
  <c r="AJ56" i="1"/>
  <c r="AI56" i="1"/>
  <c r="AH57" i="1" s="1"/>
  <c r="AI55" i="1"/>
  <c r="AH56" i="1" s="1"/>
  <c r="AJ54" i="1"/>
  <c r="AI54" i="1"/>
  <c r="AH55" i="1" s="1"/>
  <c r="AI53" i="1"/>
  <c r="AH54" i="1" s="1"/>
  <c r="AJ52" i="1"/>
  <c r="AI52" i="1"/>
  <c r="AH53" i="1" s="1"/>
  <c r="AI51" i="1"/>
  <c r="AH52" i="1" s="1"/>
  <c r="AJ50" i="1"/>
  <c r="AI50" i="1"/>
  <c r="AH51" i="1" s="1"/>
  <c r="AI49" i="1"/>
  <c r="AH50" i="1" s="1"/>
  <c r="AJ39" i="1"/>
  <c r="AJ40" i="1" s="1"/>
  <c r="AL40" i="1" s="1"/>
  <c r="J5" i="1" s="1"/>
  <c r="AE39" i="1"/>
  <c r="AD39" i="1"/>
  <c r="AC39" i="1"/>
  <c r="AH28" i="1"/>
  <c r="G24" i="1"/>
  <c r="K24" i="1" s="1"/>
  <c r="AI20" i="1"/>
  <c r="AK19" i="1"/>
  <c r="AL18" i="1"/>
  <c r="AJ19" i="1" s="1"/>
  <c r="AK17" i="1"/>
  <c r="AL16" i="1"/>
  <c r="AJ17" i="1" s="1"/>
  <c r="AK15" i="1"/>
  <c r="AL14" i="1"/>
  <c r="AJ15" i="1" s="1"/>
  <c r="AI14" i="1" s="1"/>
  <c r="AH15" i="1" s="1"/>
  <c r="AK13" i="1"/>
  <c r="AL12" i="1"/>
  <c r="AJ13" i="1" s="1"/>
  <c r="AI13" i="1" s="1"/>
  <c r="AH14" i="1" s="1"/>
  <c r="N12" i="1"/>
  <c r="AB9" i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O9" i="1"/>
  <c r="E9" i="1"/>
  <c r="F11" i="1" s="1"/>
  <c r="P7" i="1"/>
  <c r="P13" i="1" s="1"/>
  <c r="O13" i="1" s="1"/>
  <c r="G5" i="1"/>
  <c r="N24" i="1" l="1"/>
  <c r="AI15" i="1"/>
  <c r="AH16" i="1" s="1"/>
  <c r="E10" i="1"/>
  <c r="E11" i="1" s="1"/>
  <c r="E12" i="1" s="1"/>
  <c r="E13" i="1" s="1"/>
  <c r="F10" i="1"/>
  <c r="AI18" i="1"/>
  <c r="AH19" i="1" s="1"/>
  <c r="AI19" i="1"/>
  <c r="AH20" i="1" s="1"/>
  <c r="AI16" i="1"/>
  <c r="AH17" i="1" s="1"/>
  <c r="AI17" i="1"/>
  <c r="AH18" i="1" s="1"/>
  <c r="AB7" i="1"/>
  <c r="P10" i="1"/>
  <c r="O10" i="1" s="1"/>
  <c r="P9" i="1"/>
  <c r="Q9" i="1" s="1"/>
  <c r="R9" i="1" s="1"/>
  <c r="N10" i="1"/>
  <c r="P11" i="1"/>
  <c r="O11" i="1" s="1"/>
  <c r="F9" i="1"/>
  <c r="AI12" i="1"/>
  <c r="AH13" i="1" s="1"/>
  <c r="AA5" i="1"/>
  <c r="AA9" i="1"/>
  <c r="P12" i="1"/>
  <c r="O12" i="1" s="1"/>
  <c r="N13" i="1" l="1"/>
  <c r="N36" i="1" s="1"/>
  <c r="E24" i="1"/>
  <c r="Q10" i="1"/>
  <c r="R10" i="1" s="1"/>
  <c r="Q12" i="1"/>
  <c r="R12" i="1" s="1"/>
  <c r="S9" i="1"/>
  <c r="Q11" i="1"/>
  <c r="AA10" i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Q13" i="1"/>
  <c r="R13" i="1" s="1"/>
  <c r="E14" i="1"/>
  <c r="G10" i="1" l="1"/>
  <c r="H10" i="1" s="1"/>
  <c r="C26" i="1"/>
  <c r="G9" i="1"/>
  <c r="H9" i="1" s="1"/>
  <c r="G11" i="1"/>
  <c r="H11" i="1" s="1"/>
  <c r="I11" i="1" s="1"/>
  <c r="S10" i="1"/>
  <c r="S12" i="1"/>
  <c r="S13" i="1"/>
  <c r="M9" i="1"/>
  <c r="G28" i="1"/>
  <c r="N11" i="1"/>
  <c r="E15" i="1"/>
  <c r="L10" i="1"/>
  <c r="L11" i="1" s="1"/>
  <c r="AA7" i="1"/>
  <c r="R11" i="1"/>
  <c r="P22" i="1" s="1"/>
  <c r="S11" i="1"/>
  <c r="P24" i="1"/>
  <c r="P25" i="1" s="1"/>
  <c r="F15" i="1"/>
  <c r="G15" i="1" s="1"/>
  <c r="H15" i="1" s="1"/>
  <c r="F14" i="1"/>
  <c r="G14" i="1" s="1"/>
  <c r="H14" i="1" s="1"/>
  <c r="I14" i="1" s="1"/>
  <c r="F13" i="1"/>
  <c r="F12" i="1"/>
  <c r="I15" i="1" l="1"/>
  <c r="M14" i="1"/>
  <c r="L22" i="1" s="1"/>
  <c r="L15" i="1" s="1"/>
  <c r="S22" i="1"/>
  <c r="I10" i="1"/>
  <c r="J10" i="1"/>
  <c r="I9" i="1"/>
  <c r="J9" i="1"/>
  <c r="K26" i="1"/>
  <c r="N26" i="1" s="1"/>
  <c r="G26" i="1"/>
  <c r="G12" i="1"/>
  <c r="H12" i="1" s="1"/>
  <c r="I12" i="1" s="1"/>
  <c r="J11" i="1"/>
  <c r="G13" i="1"/>
  <c r="H13" i="1" s="1"/>
  <c r="I13" i="1" s="1"/>
  <c r="J14" i="1"/>
  <c r="E16" i="1"/>
  <c r="E17" i="1" s="1"/>
  <c r="E18" i="1" s="1"/>
  <c r="E19" i="1" s="1"/>
  <c r="E20" i="1" s="1"/>
  <c r="J15" i="1"/>
  <c r="J13" i="1" l="1"/>
  <c r="L14" i="1"/>
  <c r="E22" i="1"/>
  <c r="K28" i="1" s="1"/>
  <c r="N28" i="1" s="1"/>
  <c r="N22" i="1"/>
  <c r="N14" i="1"/>
  <c r="G22" i="1"/>
  <c r="J12" i="1"/>
  <c r="J22" i="1" l="1"/>
  <c r="I31" i="1"/>
  <c r="N31" i="1" s="1"/>
</calcChain>
</file>

<file path=xl/sharedStrings.xml><?xml version="1.0" encoding="utf-8"?>
<sst xmlns="http://schemas.openxmlformats.org/spreadsheetml/2006/main" count="82" uniqueCount="69">
  <si>
    <t>ACTIVACIÓN</t>
  </si>
  <si>
    <t>Compra Inscripción</t>
  </si>
  <si>
    <t>Ejercicio Teórico Mensual</t>
  </si>
  <si>
    <t>STATUS</t>
  </si>
  <si>
    <t>DESARROLLADOR</t>
  </si>
  <si>
    <t>N</t>
  </si>
  <si>
    <t>Duplic</t>
  </si>
  <si>
    <t>C/N</t>
  </si>
  <si>
    <t>DESARROLLO DE RED</t>
  </si>
  <si>
    <t>IGUALACIÓN DE VOLUMEN</t>
  </si>
  <si>
    <t>Izquierdo</t>
  </si>
  <si>
    <t xml:space="preserve">  Derecho</t>
  </si>
  <si>
    <t>Estructural 100</t>
  </si>
  <si>
    <t>Compras</t>
  </si>
  <si>
    <t>Estructural 130</t>
  </si>
  <si>
    <t>PV</t>
  </si>
  <si>
    <t>Fondo Global</t>
  </si>
  <si>
    <t>Desde</t>
  </si>
  <si>
    <t>Hasta</t>
  </si>
  <si>
    <t>PP</t>
  </si>
  <si>
    <t>%</t>
  </si>
  <si>
    <t>Transiciones</t>
  </si>
  <si>
    <t>FGD</t>
  </si>
  <si>
    <t>PV Rango</t>
  </si>
  <si>
    <t>Potencial Residual</t>
  </si>
  <si>
    <t>TOTAL MXN</t>
  </si>
  <si>
    <t xml:space="preserve"> </t>
  </si>
  <si>
    <t>Valor PP</t>
  </si>
  <si>
    <t>IVA</t>
  </si>
  <si>
    <t>Ejercicio</t>
  </si>
  <si>
    <t>Semanal</t>
  </si>
  <si>
    <t>Mensual</t>
  </si>
  <si>
    <t>Oro</t>
  </si>
  <si>
    <t>Esmeralda</t>
  </si>
  <si>
    <t>Diamante</t>
  </si>
  <si>
    <t>Diamante Ejecutivo</t>
  </si>
  <si>
    <t>Multigeneracional</t>
  </si>
  <si>
    <t>Compra Clientes</t>
  </si>
  <si>
    <t>Compra Elite</t>
  </si>
  <si>
    <t>Compra Personal</t>
  </si>
  <si>
    <t>Al sistema híbrido</t>
  </si>
  <si>
    <t>4ª</t>
  </si>
  <si>
    <t>Asociado</t>
  </si>
  <si>
    <t>5ª</t>
  </si>
  <si>
    <t>Colaborado</t>
  </si>
  <si>
    <t>6ª</t>
  </si>
  <si>
    <t>Colaborador Ejecutivo</t>
  </si>
  <si>
    <t>7ª</t>
  </si>
  <si>
    <t>Bronce</t>
  </si>
  <si>
    <t>Plata</t>
  </si>
  <si>
    <t>Platino</t>
  </si>
  <si>
    <t>Diamante K</t>
  </si>
  <si>
    <t>Diamante Internacional</t>
  </si>
  <si>
    <t>ESTRUCTURAL 100</t>
  </si>
  <si>
    <t>Diamante Presidencial</t>
  </si>
  <si>
    <t>ESTRUCTURAL 130 'A'</t>
  </si>
  <si>
    <t>Corona</t>
  </si>
  <si>
    <t>ESTRUCTURAL 130 'B'</t>
  </si>
  <si>
    <t>Embajador Corona</t>
  </si>
  <si>
    <t>ESTRUCTURAL 130 'C'</t>
  </si>
  <si>
    <t>Presidencial Corona</t>
  </si>
  <si>
    <t>Corona Fundador</t>
  </si>
  <si>
    <t>Fundador Kísem</t>
  </si>
  <si>
    <t>BONO DESARROLLO DE EQUIPOS</t>
  </si>
  <si>
    <t>CLIENTE</t>
  </si>
  <si>
    <t>FORMACIÓN DE EQUIPO</t>
  </si>
  <si>
    <t>PATROCINIO</t>
  </si>
  <si>
    <t>PRE ELITE</t>
  </si>
  <si>
    <t>ELITE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</si>
</sst>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General\ &quot;PV&quot;"/>
    <numFmt numFmtId="165" formatCode="0%\ &quot;al sistema híbrido&quot;"/>
    <numFmt numFmtId="166" formatCode="0.0\ &quot;PV&quot;"/>
    <numFmt numFmtId="167" formatCode="#,##0_ ;\-#,##0\ "/>
    <numFmt numFmtId="168" formatCode="#,###;\-#,###;;@"/>
    <numFmt numFmtId="169" formatCode="#%;\-#.0%;;@"/>
    <numFmt numFmtId="170" formatCode="#,##0.0_ ;\-#,##0.0\ "/>
    <numFmt numFmtId="171" formatCode="&quot;$&quot;\ \ #,###;\-&quot;$&quot;#,###;;@"/>
    <numFmt numFmtId="172" formatCode="#,###;\-&quot;$&quot;#,###;;@"/>
    <numFmt numFmtId="173" formatCode="#,###\ ;\-#,##0\ "/>
    <numFmt numFmtId="174" formatCode="0.0%"/>
    <numFmt numFmtId="175" formatCode="#,##0.0"/>
    <numFmt numFmtId="176" formatCode="#.0%;\-#.00%;;@"/>
    <numFmt numFmtId="177" formatCode="#,###.00;\-&quot;$&quot;#,###;;@"/>
    <numFmt numFmtId="178" formatCode="&quot;$&quot;#,###;\-&quot;$&quot;#,###;;@"/>
    <numFmt numFmtId="179" formatCode="#,##0.0_ \ &quot;PP&quot;"/>
    <numFmt numFmtId="180" formatCode="#,##0_ \ &quot;PP&quot;"/>
    <numFmt numFmtId="181" formatCode="&quot;TOTAL MXN&quot;\ _-&quot;$&quot;* #,##0_-;\-&quot;$&quot;* #,##0_-;_-&quot;$&quot;* &quot;-&quot;??_-;_-@_-"/>
    <numFmt numFmtId="182" formatCode="&quot;$&quot;\ #,##0.00"/>
    <numFmt numFmtId="183" formatCode="&quot;$&quot;#,###;\-&quot;$&quot;#,###.00;;@"/>
    <numFmt numFmtId="184" formatCode="_-&quot;$&quot;* #,##0.0_-;\-&quot;$&quot;* #,##0.0_-;_-&quot;$&quot;* &quot;-&quot;??_-;_-@_-"/>
    <numFmt numFmtId="185" formatCode="#,##0.00000000_ ;\-#,##0.00000000\ 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1"/>
      <name val="Uniform 4"/>
    </font>
    <font>
      <sz val="16"/>
      <color theme="1"/>
      <name val="Uniform 5"/>
    </font>
    <font>
      <b/>
      <i/>
      <sz val="11"/>
      <color theme="1"/>
      <name val="Uniform 4"/>
    </font>
    <font>
      <b/>
      <i/>
      <sz val="11"/>
      <color theme="1" tint="0.499984740745262"/>
      <name val="Uniform 4"/>
    </font>
    <font>
      <i/>
      <sz val="11"/>
      <name val="Uniform 4"/>
    </font>
    <font>
      <sz val="14"/>
      <color rgb="FF00FFFF"/>
      <name val="Uniform 5"/>
    </font>
    <font>
      <sz val="8"/>
      <color theme="1"/>
      <name val="Uniform 4"/>
    </font>
    <font>
      <sz val="11"/>
      <color theme="0" tint="-4.9989318521683403E-2"/>
      <name val="Uniform 4"/>
    </font>
    <font>
      <b/>
      <u/>
      <sz val="11"/>
      <color theme="0" tint="-0.499984740745262"/>
      <name val="Uniform 4"/>
    </font>
    <font>
      <sz val="11"/>
      <color theme="0"/>
      <name val="Uniform 4"/>
    </font>
    <font>
      <sz val="11"/>
      <color theme="1" tint="0.34998626667073579"/>
      <name val="Uniform 4"/>
    </font>
    <font>
      <b/>
      <sz val="11"/>
      <color theme="1"/>
      <name val="Uniform 4"/>
    </font>
    <font>
      <sz val="11"/>
      <color theme="0" tint="-0.499984740745262"/>
      <name val="Uniform 4"/>
    </font>
    <font>
      <sz val="11"/>
      <color rgb="FF2EC4BD"/>
      <name val="Uniform 4"/>
    </font>
    <font>
      <i/>
      <sz val="9"/>
      <color theme="1"/>
      <name val="Uniform 4"/>
    </font>
    <font>
      <sz val="11"/>
      <color rgb="FF00589A"/>
      <name val="Uniform 4"/>
    </font>
    <font>
      <b/>
      <i/>
      <sz val="11"/>
      <color theme="1" tint="0.14999847407452621"/>
      <name val="Uniform 4"/>
    </font>
    <font>
      <i/>
      <sz val="11"/>
      <color theme="0" tint="-0.499984740745262"/>
      <name val="Uniform 4"/>
    </font>
    <font>
      <sz val="1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i/>
      <sz val="10"/>
      <color theme="0" tint="-0.499984740745262"/>
      <name val="Uniform 4"/>
    </font>
    <font>
      <i/>
      <sz val="11"/>
      <color rgb="FF00C5C0"/>
      <name val="Uniform 4"/>
    </font>
    <font>
      <b/>
      <sz val="11"/>
      <color rgb="FF0070C0"/>
      <name val="Uniform 4"/>
    </font>
    <font>
      <sz val="11"/>
      <name val="Uniform 4"/>
    </font>
    <font>
      <sz val="11"/>
      <color theme="0" tint="-0.14999847407452621"/>
      <name val="Uniform 4"/>
    </font>
    <font>
      <b/>
      <u/>
      <sz val="11"/>
      <color theme="1" tint="4.9989318521683403E-2"/>
      <name val="Uniform 4"/>
    </font>
    <font>
      <sz val="11"/>
      <color theme="1" tint="0.249977111117893"/>
      <name val="Uniform 4"/>
    </font>
    <font>
      <i/>
      <sz val="11"/>
      <color theme="1"/>
      <name val="Uniform 4"/>
    </font>
    <font>
      <b/>
      <sz val="11"/>
      <color theme="1" tint="0.249977111117893"/>
      <name val="Uniform 4"/>
    </font>
    <font>
      <b/>
      <sz val="11"/>
      <color rgb="FF29B1AB"/>
      <name val="Uniform 4"/>
    </font>
    <font>
      <b/>
      <sz val="11"/>
      <color rgb="FF7030A0"/>
      <name val="Uniform 4"/>
    </font>
    <font>
      <sz val="12"/>
      <color theme="0"/>
      <name val="Uniform 4"/>
    </font>
    <font>
      <sz val="18"/>
      <color theme="0"/>
      <name val="Uniform 4"/>
    </font>
    <font>
      <i/>
      <sz val="11"/>
      <color theme="0" tint="-0.249977111117893"/>
      <name val="Uniform 4"/>
    </font>
    <font>
      <sz val="16"/>
      <color theme="0"/>
      <name val="Uniform 4"/>
    </font>
    <font>
      <sz val="14"/>
      <color theme="0"/>
      <name val="Uniform 4"/>
    </font>
    <font>
      <sz val="18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theme="7" tint="0.79998168889431442"/>
      <name val="Calibri"/>
      <family val="2"/>
      <scheme val="minor"/>
    </font>
    <font>
      <sz val="10"/>
      <color theme="1"/>
      <name val="Calibri"/>
      <family val="2"/>
      <scheme val="minor"/>
    </font>
    <font>
      <sz val="10.9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gradientFill degree="180">
        <stop position="0">
          <color rgb="FF3B7CFF"/>
        </stop>
        <stop position="1">
          <color theme="0" tint="-5.0965910824915313E-2"/>
        </stop>
      </gradientFill>
    </fill>
    <fill>
      <patternFill patternType="solid">
        <fgColor rgb="FF3B7CFF"/>
        <bgColor indexed="64"/>
      </patternFill>
    </fill>
    <fill>
      <gradientFill>
        <stop position="0">
          <color rgb="FF3B7CFF"/>
        </stop>
        <stop position="1">
          <color theme="0" tint="-5.0965910824915313E-2"/>
        </stop>
      </gradientFill>
    </fill>
    <fill>
      <gradientFill type="path" left="0.5" right="0.5" top="0.5" bottom="0.5">
        <stop position="0">
          <color rgb="FFDBD600"/>
        </stop>
        <stop position="1">
          <color rgb="FFFFFF00"/>
        </stop>
      </gradientFill>
    </fill>
    <fill>
      <patternFill patternType="solid">
        <fgColor theme="0" tint="-4.9989318521683403E-2"/>
        <bgColor auto="1"/>
      </patternFill>
    </fill>
    <fill>
      <patternFill patternType="mediumGray">
        <fgColor theme="3" tint="-0.499984740745262"/>
        <bgColor theme="8" tint="0.59996337778862885"/>
      </patternFill>
    </fill>
    <fill>
      <patternFill patternType="mediumGray">
        <fgColor theme="3" tint="-0.499984740745262"/>
        <bgColor theme="8" tint="0.5999938962981048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gradientFill degree="90">
        <stop position="0">
          <color theme="0"/>
        </stop>
        <stop position="1">
          <color theme="3" tint="0.80001220740379042"/>
        </stop>
      </gradientFill>
    </fill>
    <fill>
      <patternFill patternType="darkGray">
        <fgColor theme="3" tint="0.39994506668294322"/>
        <bgColor rgb="FFFF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theme="4" tint="0.59996337778862885"/>
      </patternFill>
    </fill>
    <fill>
      <patternFill patternType="darkGray">
        <fgColor auto="1"/>
        <bgColor rgb="FF0070C0"/>
      </patternFill>
    </fill>
    <fill>
      <patternFill patternType="darkGray">
        <fgColor auto="1"/>
        <bgColor theme="0" tint="-4.9989318521683403E-2"/>
      </patternFill>
    </fill>
    <fill>
      <patternFill patternType="solid">
        <fgColor rgb="FF8E9BA6"/>
        <bgColor indexed="64"/>
      </patternFill>
    </fill>
    <fill>
      <patternFill patternType="darkGray">
        <bgColor rgb="FF00FFFF"/>
      </patternFill>
    </fill>
    <fill>
      <patternFill patternType="mediumGray"/>
    </fill>
    <fill>
      <patternFill patternType="solid">
        <fgColor rgb="FF3E000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BAABF"/>
        <bgColor indexed="64"/>
      </patternFill>
    </fill>
  </fills>
  <borders count="66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/>
      <top style="thin">
        <color theme="3" tint="0.79998168889431442"/>
      </top>
      <bottom style="thin">
        <color theme="3" tint="0.7999816888943144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2" tint="-0.499984740745262"/>
      </right>
      <top style="medium">
        <color indexed="64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indexed="64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indexed="64"/>
      </right>
      <top style="medium">
        <color indexed="64"/>
      </top>
      <bottom style="thin">
        <color theme="2" tint="-0.499984740745262"/>
      </bottom>
      <diagonal/>
    </border>
    <border>
      <left style="medium">
        <color indexed="64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rgb="FF00FFFF"/>
      </right>
      <top/>
      <bottom style="thin">
        <color rgb="FF00FFFF"/>
      </bottom>
      <diagonal/>
    </border>
    <border>
      <left/>
      <right style="medium">
        <color indexed="64"/>
      </right>
      <top/>
      <bottom style="thin">
        <color rgb="FF00FFFF"/>
      </bottom>
      <diagonal/>
    </border>
    <border>
      <left style="medium">
        <color indexed="64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medium">
        <color indexed="64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thin">
        <color theme="2" tint="-0.499984740745262"/>
      </right>
      <top style="thin">
        <color theme="2" tint="-0.499984740745262"/>
      </top>
      <bottom style="medium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FFFF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3" tint="0.7999816888943144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rgb="FF00FFFF"/>
      </left>
      <right style="thin">
        <color rgb="FF00FFFF"/>
      </right>
      <top style="thin">
        <color rgb="FF00FFFF"/>
      </top>
      <bottom style="thin">
        <color rgb="FF00FFFF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rgb="FF00FFFF"/>
      </left>
      <right/>
      <top style="thin">
        <color rgb="FF00FFFF"/>
      </top>
      <bottom style="thin">
        <color rgb="FF00FFFF"/>
      </bottom>
      <diagonal/>
    </border>
    <border>
      <left/>
      <right style="thin">
        <color rgb="FF00FFFF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4">
    <xf numFmtId="0" fontId="0" fillId="0" borderId="0" xfId="0"/>
    <xf numFmtId="0" fontId="0" fillId="2" borderId="0" xfId="0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/>
    <xf numFmtId="0" fontId="0" fillId="5" borderId="0" xfId="0" applyFill="1" applyAlignment="1">
      <alignment horizontal="center"/>
    </xf>
    <xf numFmtId="0" fontId="3" fillId="6" borderId="0" xfId="0" applyFont="1" applyFill="1"/>
    <xf numFmtId="0" fontId="0" fillId="6" borderId="0" xfId="0" applyFill="1" applyAlignment="1">
      <alignment horizontal="center"/>
    </xf>
    <xf numFmtId="0" fontId="0" fillId="6" borderId="0" xfId="0" applyFill="1"/>
    <xf numFmtId="0" fontId="0" fillId="7" borderId="0" xfId="0" applyFill="1"/>
    <xf numFmtId="0" fontId="0" fillId="4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7" fontId="4" fillId="4" borderId="0" xfId="1" applyNumberFormat="1" applyFont="1" applyFill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0" fillId="12" borderId="0" xfId="0" applyFill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4" fillId="13" borderId="18" xfId="0" applyFont="1" applyFill="1" applyBorder="1" applyAlignment="1">
      <alignment horizontal="center" vertical="center"/>
    </xf>
    <xf numFmtId="0" fontId="15" fillId="8" borderId="19" xfId="0" applyFont="1" applyFill="1" applyBorder="1" applyAlignment="1" applyProtection="1">
      <alignment horizontal="center" vertical="center"/>
      <protection locked="0"/>
    </xf>
    <xf numFmtId="168" fontId="4" fillId="14" borderId="20" xfId="0" applyNumberFormat="1" applyFont="1" applyFill="1" applyBorder="1" applyAlignment="1">
      <alignment horizontal="center" vertical="center"/>
    </xf>
    <xf numFmtId="169" fontId="13" fillId="15" borderId="21" xfId="0" applyNumberFormat="1" applyFont="1" applyFill="1" applyBorder="1" applyAlignment="1">
      <alignment horizontal="center" vertical="center"/>
    </xf>
    <xf numFmtId="170" fontId="16" fillId="4" borderId="22" xfId="0" applyNumberFormat="1" applyFont="1" applyFill="1" applyBorder="1" applyAlignment="1">
      <alignment horizontal="center" vertical="center"/>
    </xf>
    <xf numFmtId="170" fontId="16" fillId="4" borderId="23" xfId="0" applyNumberFormat="1" applyFont="1" applyFill="1" applyBorder="1" applyAlignment="1">
      <alignment horizontal="center" vertical="center"/>
    </xf>
    <xf numFmtId="171" fontId="17" fillId="4" borderId="24" xfId="0" applyNumberFormat="1" applyFont="1" applyFill="1" applyBorder="1" applyAlignment="1">
      <alignment horizontal="center" vertical="center"/>
    </xf>
    <xf numFmtId="0" fontId="18" fillId="16" borderId="14" xfId="0" applyFont="1" applyFill="1" applyBorder="1" applyAlignment="1">
      <alignment horizontal="center" vertical="center"/>
    </xf>
    <xf numFmtId="169" fontId="13" fillId="15" borderId="25" xfId="0" applyNumberFormat="1" applyFont="1" applyFill="1" applyBorder="1" applyAlignment="1">
      <alignment horizontal="center" vertical="center"/>
    </xf>
    <xf numFmtId="0" fontId="18" fillId="16" borderId="15" xfId="0" applyFont="1" applyFill="1" applyBorder="1" applyAlignment="1">
      <alignment horizontal="center" vertical="center"/>
    </xf>
    <xf numFmtId="168" fontId="4" fillId="14" borderId="24" xfId="0" applyNumberFormat="1" applyFont="1" applyFill="1" applyBorder="1" applyAlignment="1">
      <alignment horizontal="center" vertical="center"/>
    </xf>
    <xf numFmtId="172" fontId="16" fillId="2" borderId="26" xfId="0" applyNumberFormat="1" applyFont="1" applyFill="1" applyBorder="1" applyAlignment="1">
      <alignment horizontal="center" vertical="center"/>
    </xf>
    <xf numFmtId="3" fontId="16" fillId="2" borderId="24" xfId="0" applyNumberFormat="1" applyFont="1" applyFill="1" applyBorder="1" applyAlignment="1">
      <alignment horizontal="center" vertical="center"/>
    </xf>
    <xf numFmtId="173" fontId="19" fillId="16" borderId="26" xfId="0" applyNumberFormat="1" applyFont="1" applyFill="1" applyBorder="1" applyAlignment="1">
      <alignment horizontal="center" vertical="center"/>
    </xf>
    <xf numFmtId="0" fontId="20" fillId="16" borderId="27" xfId="0" applyFont="1" applyFill="1" applyBorder="1" applyAlignment="1">
      <alignment horizontal="center" vertical="center"/>
    </xf>
    <xf numFmtId="173" fontId="19" fillId="16" borderId="28" xfId="0" applyNumberFormat="1" applyFont="1" applyFill="1" applyBorder="1" applyAlignment="1">
      <alignment horizontal="center" vertical="center"/>
    </xf>
    <xf numFmtId="0" fontId="0" fillId="17" borderId="29" xfId="0" applyFill="1" applyBorder="1" applyAlignment="1">
      <alignment horizontal="center"/>
    </xf>
    <xf numFmtId="0" fontId="0" fillId="17" borderId="30" xfId="0" applyFill="1" applyBorder="1" applyAlignment="1">
      <alignment horizontal="center"/>
    </xf>
    <xf numFmtId="0" fontId="0" fillId="17" borderId="31" xfId="0" applyFill="1" applyBorder="1" applyAlignment="1">
      <alignment horizontal="center"/>
    </xf>
    <xf numFmtId="0" fontId="21" fillId="2" borderId="14" xfId="0" applyFont="1" applyFill="1" applyBorder="1" applyAlignment="1">
      <alignment vertical="center"/>
    </xf>
    <xf numFmtId="0" fontId="21" fillId="2" borderId="0" xfId="0" applyFont="1" applyFill="1" applyAlignment="1">
      <alignment vertical="center"/>
    </xf>
    <xf numFmtId="173" fontId="13" fillId="0" borderId="28" xfId="0" applyNumberFormat="1" applyFont="1" applyBorder="1" applyAlignment="1">
      <alignment horizontal="center" vertical="center"/>
    </xf>
    <xf numFmtId="3" fontId="22" fillId="0" borderId="32" xfId="0" applyNumberFormat="1" applyFont="1" applyBorder="1" applyAlignment="1">
      <alignment horizontal="center"/>
    </xf>
    <xf numFmtId="3" fontId="23" fillId="0" borderId="33" xfId="0" applyNumberFormat="1" applyFont="1" applyBorder="1" applyAlignment="1">
      <alignment horizontal="center"/>
    </xf>
    <xf numFmtId="0" fontId="0" fillId="0" borderId="15" xfId="0" applyBorder="1"/>
    <xf numFmtId="174" fontId="2" fillId="18" borderId="34" xfId="2" applyNumberFormat="1" applyFont="1" applyFill="1" applyBorder="1" applyAlignment="1" applyProtection="1">
      <alignment horizontal="center"/>
    </xf>
    <xf numFmtId="3" fontId="2" fillId="18" borderId="35" xfId="3" applyNumberFormat="1" applyFont="1" applyFill="1" applyBorder="1" applyAlignment="1" applyProtection="1">
      <alignment horizontal="center"/>
    </xf>
    <xf numFmtId="170" fontId="0" fillId="0" borderId="0" xfId="0" applyNumberFormat="1"/>
    <xf numFmtId="44" fontId="0" fillId="0" borderId="0" xfId="1" applyFont="1"/>
    <xf numFmtId="44" fontId="0" fillId="0" borderId="0" xfId="0" applyNumberFormat="1"/>
    <xf numFmtId="174" fontId="23" fillId="0" borderId="0" xfId="2" applyNumberFormat="1" applyFont="1" applyBorder="1" applyAlignment="1">
      <alignment horizontal="center"/>
    </xf>
    <xf numFmtId="0" fontId="24" fillId="2" borderId="36" xfId="0" applyFont="1" applyFill="1" applyBorder="1" applyAlignment="1">
      <alignment horizontal="center" vertical="center"/>
    </xf>
    <xf numFmtId="175" fontId="16" fillId="2" borderId="37" xfId="0" applyNumberFormat="1" applyFont="1" applyFill="1" applyBorder="1" applyAlignment="1">
      <alignment horizontal="center" vertical="center"/>
    </xf>
    <xf numFmtId="171" fontId="17" fillId="2" borderId="38" xfId="0" applyNumberFormat="1" applyFont="1" applyFill="1" applyBorder="1" applyAlignment="1">
      <alignment horizontal="center" vertical="center"/>
    </xf>
    <xf numFmtId="0" fontId="25" fillId="2" borderId="14" xfId="0" applyFont="1" applyFill="1" applyBorder="1" applyAlignment="1">
      <alignment vertical="center"/>
    </xf>
    <xf numFmtId="0" fontId="25" fillId="2" borderId="0" xfId="0" applyFont="1" applyFill="1" applyAlignment="1">
      <alignment vertical="center"/>
    </xf>
    <xf numFmtId="172" fontId="26" fillId="2" borderId="15" xfId="0" applyNumberFormat="1" applyFont="1" applyFill="1" applyBorder="1" applyAlignment="1">
      <alignment horizontal="center" vertical="center"/>
    </xf>
    <xf numFmtId="171" fontId="0" fillId="0" borderId="0" xfId="0" applyNumberFormat="1"/>
    <xf numFmtId="168" fontId="4" fillId="14" borderId="39" xfId="0" applyNumberFormat="1" applyFont="1" applyFill="1" applyBorder="1" applyAlignment="1">
      <alignment horizontal="center" vertical="center"/>
    </xf>
    <xf numFmtId="0" fontId="28" fillId="19" borderId="14" xfId="0" applyFont="1" applyFill="1" applyBorder="1" applyAlignment="1">
      <alignment horizontal="center" vertical="center"/>
    </xf>
    <xf numFmtId="168" fontId="13" fillId="18" borderId="19" xfId="0" applyNumberFormat="1" applyFont="1" applyFill="1" applyBorder="1" applyAlignment="1" applyProtection="1">
      <alignment horizontal="center" vertical="center"/>
      <protection locked="0"/>
    </xf>
    <xf numFmtId="0" fontId="29" fillId="4" borderId="0" xfId="0" applyFont="1" applyFill="1" applyAlignment="1">
      <alignment horizontal="center" vertical="center"/>
    </xf>
    <xf numFmtId="176" fontId="4" fillId="2" borderId="14" xfId="0" applyNumberFormat="1" applyFont="1" applyFill="1" applyBorder="1" applyAlignment="1">
      <alignment horizontal="center" vertical="center"/>
    </xf>
    <xf numFmtId="177" fontId="30" fillId="0" borderId="0" xfId="0" applyNumberFormat="1" applyFont="1" applyAlignment="1">
      <alignment horizontal="center" vertical="center"/>
    </xf>
    <xf numFmtId="178" fontId="4" fillId="2" borderId="15" xfId="0" applyNumberFormat="1" applyFont="1" applyFill="1" applyBorder="1" applyAlignment="1">
      <alignment horizontal="center" vertical="center"/>
    </xf>
    <xf numFmtId="172" fontId="14" fillId="2" borderId="14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7" fillId="2" borderId="15" xfId="0" applyFont="1" applyFill="1" applyBorder="1" applyAlignment="1">
      <alignment horizontal="center" vertical="center"/>
    </xf>
    <xf numFmtId="177" fontId="30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vertical="center"/>
    </xf>
    <xf numFmtId="3" fontId="22" fillId="0" borderId="40" xfId="0" applyNumberFormat="1" applyFont="1" applyBorder="1" applyAlignment="1">
      <alignment horizontal="center"/>
    </xf>
    <xf numFmtId="3" fontId="23" fillId="0" borderId="41" xfId="0" applyNumberFormat="1" applyFont="1" applyBorder="1" applyAlignment="1">
      <alignment horizontal="center"/>
    </xf>
    <xf numFmtId="0" fontId="0" fillId="0" borderId="42" xfId="0" applyBorder="1"/>
    <xf numFmtId="174" fontId="2" fillId="20" borderId="43" xfId="2" applyNumberFormat="1" applyFont="1" applyFill="1" applyBorder="1" applyAlignment="1" applyProtection="1">
      <alignment horizontal="center"/>
    </xf>
    <xf numFmtId="0" fontId="31" fillId="2" borderId="15" xfId="0" applyFont="1" applyFill="1" applyBorder="1" applyAlignment="1">
      <alignment horizontal="center" vertical="center"/>
    </xf>
    <xf numFmtId="168" fontId="4" fillId="4" borderId="42" xfId="0" applyNumberFormat="1" applyFont="1" applyFill="1" applyBorder="1" applyAlignment="1">
      <alignment horizontal="center" vertical="center"/>
    </xf>
    <xf numFmtId="171" fontId="33" fillId="21" borderId="47" xfId="0" applyNumberFormat="1" applyFont="1" applyFill="1" applyBorder="1" applyAlignment="1">
      <alignment horizontal="center" vertical="center"/>
    </xf>
    <xf numFmtId="171" fontId="33" fillId="21" borderId="47" xfId="0" applyNumberFormat="1" applyFont="1" applyFill="1" applyBorder="1" applyAlignment="1">
      <alignment horizontal="right" vertical="center" indent="1"/>
    </xf>
    <xf numFmtId="168" fontId="4" fillId="4" borderId="0" xfId="0" applyNumberFormat="1" applyFont="1" applyFill="1" applyAlignment="1">
      <alignment horizontal="center" vertical="center"/>
    </xf>
    <xf numFmtId="171" fontId="33" fillId="21" borderId="50" xfId="0" applyNumberFormat="1" applyFont="1" applyFill="1" applyBorder="1" applyAlignment="1">
      <alignment horizontal="right" vertical="center" indent="1"/>
    </xf>
    <xf numFmtId="171" fontId="34" fillId="21" borderId="50" xfId="0" applyNumberFormat="1" applyFont="1" applyFill="1" applyBorder="1" applyAlignment="1">
      <alignment horizontal="right" vertical="center" indent="1"/>
    </xf>
    <xf numFmtId="0" fontId="0" fillId="12" borderId="0" xfId="0" applyFill="1" applyAlignment="1">
      <alignment vertical="center"/>
    </xf>
    <xf numFmtId="180" fontId="36" fillId="24" borderId="0" xfId="0" applyNumberFormat="1" applyFont="1" applyFill="1" applyAlignment="1">
      <alignment vertical="center"/>
    </xf>
    <xf numFmtId="178" fontId="37" fillId="24" borderId="0" xfId="0" applyNumberFormat="1" applyFont="1" applyFill="1" applyAlignment="1">
      <alignment vertical="center"/>
    </xf>
    <xf numFmtId="0" fontId="4" fillId="24" borderId="0" xfId="0" applyFont="1" applyFill="1" applyAlignment="1">
      <alignment horizontal="center" vertical="center"/>
    </xf>
    <xf numFmtId="0" fontId="4" fillId="24" borderId="0" xfId="0" applyFont="1" applyFill="1" applyAlignment="1">
      <alignment vertical="center"/>
    </xf>
    <xf numFmtId="179" fontId="38" fillId="24" borderId="0" xfId="0" applyNumberFormat="1" applyFont="1" applyFill="1" applyAlignment="1">
      <alignment vertical="center"/>
    </xf>
    <xf numFmtId="180" fontId="39" fillId="24" borderId="0" xfId="0" applyNumberFormat="1" applyFont="1" applyFill="1" applyAlignment="1">
      <alignment vertical="center"/>
    </xf>
    <xf numFmtId="180" fontId="40" fillId="24" borderId="0" xfId="0" applyNumberFormat="1" applyFont="1" applyFill="1" applyAlignment="1">
      <alignment vertical="center"/>
    </xf>
    <xf numFmtId="0" fontId="0" fillId="24" borderId="0" xfId="0" applyFill="1" applyAlignment="1">
      <alignment horizontal="center"/>
    </xf>
    <xf numFmtId="0" fontId="0" fillId="24" borderId="0" xfId="0" applyFill="1"/>
    <xf numFmtId="0" fontId="0" fillId="2" borderId="0" xfId="0" applyFill="1" applyAlignment="1">
      <alignment horizontal="center"/>
    </xf>
    <xf numFmtId="0" fontId="0" fillId="0" borderId="51" xfId="0" applyBorder="1" applyAlignment="1">
      <alignment horizontal="center"/>
    </xf>
    <xf numFmtId="0" fontId="41" fillId="19" borderId="52" xfId="0" applyFont="1" applyFill="1" applyBorder="1"/>
    <xf numFmtId="183" fontId="42" fillId="0" borderId="0" xfId="0" applyNumberFormat="1" applyFont="1"/>
    <xf numFmtId="169" fontId="0" fillId="0" borderId="0" xfId="0" applyNumberFormat="1"/>
    <xf numFmtId="184" fontId="2" fillId="18" borderId="53" xfId="1" applyNumberFormat="1" applyFont="1" applyFill="1" applyBorder="1"/>
    <xf numFmtId="174" fontId="2" fillId="18" borderId="53" xfId="2" applyNumberFormat="1" applyFont="1" applyFill="1" applyBorder="1" applyAlignment="1">
      <alignment horizontal="center"/>
    </xf>
    <xf numFmtId="0" fontId="43" fillId="26" borderId="0" xfId="0" applyFont="1" applyFill="1"/>
    <xf numFmtId="3" fontId="2" fillId="27" borderId="26" xfId="0" applyNumberFormat="1" applyFont="1" applyFill="1" applyBorder="1" applyAlignment="1">
      <alignment horizontal="center"/>
    </xf>
    <xf numFmtId="185" fontId="0" fillId="0" borderId="0" xfId="0" applyNumberFormat="1"/>
    <xf numFmtId="0" fontId="44" fillId="28" borderId="54" xfId="0" applyFont="1" applyFill="1" applyBorder="1" applyAlignment="1">
      <alignment horizontal="center"/>
    </xf>
    <xf numFmtId="0" fontId="44" fillId="28" borderId="54" xfId="0" applyFont="1" applyFill="1" applyBorder="1"/>
    <xf numFmtId="3" fontId="0" fillId="0" borderId="0" xfId="0" applyNumberFormat="1" applyAlignment="1">
      <alignment horizontal="center"/>
    </xf>
    <xf numFmtId="167" fontId="2" fillId="18" borderId="53" xfId="1" applyNumberFormat="1" applyFont="1" applyFill="1" applyBorder="1" applyAlignment="1">
      <alignment horizontal="center"/>
    </xf>
    <xf numFmtId="10" fontId="2" fillId="18" borderId="19" xfId="2" applyNumberFormat="1" applyFont="1" applyFill="1" applyBorder="1" applyAlignment="1">
      <alignment horizontal="center"/>
    </xf>
    <xf numFmtId="10" fontId="2" fillId="18" borderId="55" xfId="2" applyNumberFormat="1" applyFont="1" applyFill="1" applyBorder="1" applyAlignment="1">
      <alignment horizontal="center"/>
    </xf>
    <xf numFmtId="174" fontId="2" fillId="18" borderId="56" xfId="2" applyNumberFormat="1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3" fontId="22" fillId="16" borderId="27" xfId="0" applyNumberFormat="1" applyFont="1" applyFill="1" applyBorder="1" applyAlignment="1">
      <alignment horizontal="center"/>
    </xf>
    <xf numFmtId="167" fontId="2" fillId="18" borderId="53" xfId="1" applyNumberFormat="1" applyFont="1" applyFill="1" applyBorder="1" applyAlignment="1">
      <alignment horizontal="right"/>
    </xf>
    <xf numFmtId="0" fontId="46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0" fillId="0" borderId="0" xfId="0" applyBorder="1"/>
    <xf numFmtId="0" fontId="0" fillId="0" borderId="58" xfId="0" applyBorder="1"/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47" fillId="0" borderId="0" xfId="0" applyFont="1"/>
    <xf numFmtId="173" fontId="0" fillId="0" borderId="0" xfId="0" applyNumberFormat="1"/>
    <xf numFmtId="166" fontId="9" fillId="30" borderId="6" xfId="0" applyNumberFormat="1" applyFont="1" applyFill="1" applyBorder="1" applyAlignment="1" applyProtection="1">
      <alignment horizontal="center" vertical="center"/>
    </xf>
    <xf numFmtId="0" fontId="31" fillId="4" borderId="44" xfId="0" applyFont="1" applyFill="1" applyBorder="1" applyAlignment="1">
      <alignment horizontal="center" vertical="center"/>
    </xf>
    <xf numFmtId="0" fontId="31" fillId="4" borderId="45" xfId="0" applyFont="1" applyFill="1" applyBorder="1" applyAlignment="1">
      <alignment horizontal="center" vertical="center"/>
    </xf>
    <xf numFmtId="179" fontId="32" fillId="16" borderId="44" xfId="0" applyNumberFormat="1" applyFont="1" applyFill="1" applyBorder="1" applyAlignment="1">
      <alignment horizontal="center" vertical="center"/>
    </xf>
    <xf numFmtId="179" fontId="32" fillId="16" borderId="45" xfId="0" applyNumberFormat="1" applyFont="1" applyFill="1" applyBorder="1" applyAlignment="1">
      <alignment horizontal="center" vertical="center"/>
    </xf>
    <xf numFmtId="179" fontId="32" fillId="16" borderId="46" xfId="0" applyNumberFormat="1" applyFont="1" applyFill="1" applyBorder="1" applyAlignment="1">
      <alignment horizontal="center" vertical="center"/>
    </xf>
    <xf numFmtId="179" fontId="32" fillId="16" borderId="44" xfId="0" applyNumberFormat="1" applyFont="1" applyFill="1" applyBorder="1" applyAlignment="1">
      <alignment horizontal="right" vertical="center" indent="4"/>
    </xf>
    <xf numFmtId="179" fontId="32" fillId="16" borderId="46" xfId="0" applyNumberFormat="1" applyFont="1" applyFill="1" applyBorder="1" applyAlignment="1">
      <alignment horizontal="right" vertical="center" indent="4"/>
    </xf>
    <xf numFmtId="0" fontId="4" fillId="4" borderId="0" xfId="0" applyFont="1" applyFill="1" applyAlignment="1" applyProtection="1">
      <alignment horizontal="center" vertical="center" wrapText="1"/>
      <protection locked="0"/>
    </xf>
    <xf numFmtId="164" fontId="5" fillId="8" borderId="1" xfId="0" applyNumberFormat="1" applyFont="1" applyFill="1" applyBorder="1" applyAlignment="1" applyProtection="1">
      <alignment horizontal="center" vertical="center"/>
      <protection locked="0"/>
    </xf>
    <xf numFmtId="164" fontId="5" fillId="8" borderId="2" xfId="0" applyNumberFormat="1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Alignment="1">
      <alignment horizontal="center" vertical="center"/>
    </xf>
    <xf numFmtId="165" fontId="8" fillId="9" borderId="3" xfId="2" applyNumberFormat="1" applyFont="1" applyFill="1" applyBorder="1" applyAlignment="1">
      <alignment horizontal="center" vertical="center"/>
    </xf>
    <xf numFmtId="165" fontId="8" fillId="9" borderId="4" xfId="2" applyNumberFormat="1" applyFont="1" applyFill="1" applyBorder="1" applyAlignment="1">
      <alignment horizontal="center" vertical="center"/>
    </xf>
    <xf numFmtId="165" fontId="8" fillId="9" borderId="5" xfId="2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 applyProtection="1">
      <alignment horizontal="center" vertical="center"/>
      <protection locked="0"/>
    </xf>
    <xf numFmtId="0" fontId="11" fillId="10" borderId="11" xfId="0" applyFont="1" applyFill="1" applyBorder="1" applyAlignment="1">
      <alignment horizontal="center" vertical="center"/>
    </xf>
    <xf numFmtId="0" fontId="11" fillId="10" borderId="12" xfId="0" applyFont="1" applyFill="1" applyBorder="1" applyAlignment="1">
      <alignment horizontal="center" vertical="center"/>
    </xf>
    <xf numFmtId="0" fontId="11" fillId="10" borderId="13" xfId="0" applyFont="1" applyFill="1" applyBorder="1" applyAlignment="1">
      <alignment horizontal="center" vertical="center"/>
    </xf>
    <xf numFmtId="0" fontId="11" fillId="11" borderId="11" xfId="0" applyFont="1" applyFill="1" applyBorder="1" applyAlignment="1">
      <alignment horizontal="center" vertical="center"/>
    </xf>
    <xf numFmtId="0" fontId="11" fillId="11" borderId="12" xfId="0" applyFont="1" applyFill="1" applyBorder="1" applyAlignment="1">
      <alignment horizontal="center" vertical="center"/>
    </xf>
    <xf numFmtId="0" fontId="11" fillId="11" borderId="13" xfId="0" applyFont="1" applyFill="1" applyBorder="1" applyAlignment="1">
      <alignment horizontal="center" vertical="center"/>
    </xf>
    <xf numFmtId="0" fontId="27" fillId="2" borderId="14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7" fillId="2" borderId="15" xfId="0" applyFont="1" applyFill="1" applyBorder="1" applyAlignment="1">
      <alignment horizontal="center" vertical="center"/>
    </xf>
    <xf numFmtId="42" fontId="45" fillId="29" borderId="23" xfId="1" applyNumberFormat="1" applyFont="1" applyFill="1" applyBorder="1" applyAlignment="1" applyProtection="1">
      <alignment horizontal="center"/>
    </xf>
    <xf numFmtId="42" fontId="45" fillId="29" borderId="57" xfId="1" applyNumberFormat="1" applyFont="1" applyFill="1" applyBorder="1" applyAlignment="1" applyProtection="1">
      <alignment horizontal="center"/>
    </xf>
    <xf numFmtId="173" fontId="13" fillId="22" borderId="0" xfId="0" applyNumberFormat="1" applyFont="1" applyFill="1" applyAlignment="1">
      <alignment horizontal="center" vertical="center"/>
    </xf>
    <xf numFmtId="170" fontId="13" fillId="22" borderId="0" xfId="0" applyNumberFormat="1" applyFont="1" applyFill="1" applyAlignment="1">
      <alignment horizontal="center" vertical="center"/>
    </xf>
    <xf numFmtId="0" fontId="11" fillId="11" borderId="48" xfId="0" applyFont="1" applyFill="1" applyBorder="1" applyAlignment="1">
      <alignment horizontal="center" vertical="center"/>
    </xf>
    <xf numFmtId="0" fontId="11" fillId="11" borderId="49" xfId="0" applyFont="1" applyFill="1" applyBorder="1" applyAlignment="1">
      <alignment horizontal="center" vertical="center"/>
    </xf>
    <xf numFmtId="179" fontId="32" fillId="16" borderId="49" xfId="0" applyNumberFormat="1" applyFont="1" applyFill="1" applyBorder="1" applyAlignment="1">
      <alignment horizontal="right" vertical="center" indent="4"/>
    </xf>
    <xf numFmtId="0" fontId="34" fillId="2" borderId="14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34" fillId="2" borderId="15" xfId="0" applyFont="1" applyFill="1" applyBorder="1" applyAlignment="1">
      <alignment horizontal="center" vertical="center"/>
    </xf>
    <xf numFmtId="0" fontId="34" fillId="2" borderId="44" xfId="0" applyFont="1" applyFill="1" applyBorder="1" applyAlignment="1">
      <alignment horizontal="center" vertical="center"/>
    </xf>
    <xf numFmtId="0" fontId="34" fillId="2" borderId="45" xfId="0" applyFont="1" applyFill="1" applyBorder="1" applyAlignment="1">
      <alignment horizontal="center" vertical="center"/>
    </xf>
    <xf numFmtId="0" fontId="34" fillId="2" borderId="42" xfId="0" applyFont="1" applyFill="1" applyBorder="1" applyAlignment="1">
      <alignment horizontal="center" vertical="center"/>
    </xf>
    <xf numFmtId="0" fontId="35" fillId="23" borderId="0" xfId="0" applyFont="1" applyFill="1" applyAlignment="1">
      <alignment horizontal="center" vertical="center" wrapText="1"/>
    </xf>
    <xf numFmtId="180" fontId="39" fillId="24" borderId="0" xfId="0" applyNumberFormat="1" applyFont="1" applyFill="1" applyAlignment="1">
      <alignment horizontal="center" vertical="center"/>
    </xf>
    <xf numFmtId="179" fontId="38" fillId="24" borderId="0" xfId="0" applyNumberFormat="1" applyFont="1" applyFill="1" applyAlignment="1">
      <alignment horizontal="center" vertical="center"/>
    </xf>
    <xf numFmtId="181" fontId="38" fillId="25" borderId="0" xfId="1" applyNumberFormat="1" applyFont="1" applyFill="1" applyAlignment="1">
      <alignment horizontal="center" vertical="center"/>
    </xf>
    <xf numFmtId="182" fontId="38" fillId="25" borderId="0" xfId="1" applyNumberFormat="1" applyFont="1" applyFill="1" applyAlignment="1">
      <alignment horizontal="center" vertical="center"/>
    </xf>
    <xf numFmtId="0" fontId="0" fillId="18" borderId="58" xfId="0" applyFill="1" applyBorder="1" applyAlignment="1">
      <alignment horizontal="center"/>
    </xf>
    <xf numFmtId="0" fontId="0" fillId="18" borderId="59" xfId="0" applyFill="1" applyBorder="1" applyAlignment="1">
      <alignment horizontal="center"/>
    </xf>
    <xf numFmtId="0" fontId="0" fillId="18" borderId="60" xfId="0" applyFill="1" applyBorder="1" applyAlignment="1">
      <alignment horizontal="center"/>
    </xf>
    <xf numFmtId="0" fontId="0" fillId="18" borderId="61" xfId="0" applyFill="1" applyBorder="1" applyAlignment="1">
      <alignment horizontal="center"/>
    </xf>
    <xf numFmtId="0" fontId="0" fillId="18" borderId="0" xfId="0" applyFill="1" applyBorder="1" applyAlignment="1">
      <alignment horizontal="center"/>
    </xf>
    <xf numFmtId="0" fontId="0" fillId="18" borderId="62" xfId="0" applyFill="1" applyBorder="1" applyAlignment="1">
      <alignment horizontal="center"/>
    </xf>
    <xf numFmtId="0" fontId="0" fillId="18" borderId="63" xfId="0" applyFill="1" applyBorder="1" applyAlignment="1">
      <alignment horizontal="center"/>
    </xf>
    <xf numFmtId="0" fontId="0" fillId="18" borderId="64" xfId="0" applyFill="1" applyBorder="1" applyAlignment="1">
      <alignment horizontal="center"/>
    </xf>
    <xf numFmtId="0" fontId="0" fillId="18" borderId="65" xfId="0" applyFill="1" applyBorder="1" applyAlignment="1">
      <alignment horizontal="center"/>
    </xf>
  </cellXfs>
  <cellStyles count="4">
    <cellStyle name="Moneda" xfId="1" builtinId="4"/>
    <cellStyle name="Moneda 2" xfId="3" xr:uid="{8F094D9E-400A-43C8-A5E4-BF5E812A58E3}"/>
    <cellStyle name="Normal" xfId="0" builtinId="0"/>
    <cellStyle name="Porcentaje" xfId="2" builtinId="5"/>
  </cellStyles>
  <dxfs count="96"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/>
        <top/>
        <bottom/>
        <vertical/>
        <horizontal/>
      </border>
    </dxf>
    <dxf>
      <border>
        <top/>
        <bottom/>
        <vertical/>
        <horizontal/>
      </border>
    </dxf>
    <dxf>
      <fill>
        <gradientFill type="path" left="0.5" right="0.5" top="0.5" bottom="0.5">
          <stop position="0">
            <color rgb="FFFF0000"/>
          </stop>
          <stop position="1">
            <color rgb="FF7030A0"/>
          </stop>
        </gradient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0" tint="-4.9989318521683403E-2"/>
      </font>
      <fill>
        <patternFill>
          <bgColor theme="0" tint="-4.9989318521683403E-2"/>
        </patternFill>
      </fill>
      <border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0" tint="-4.9989318521683403E-2"/>
      </font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 patternType="mediumGray">
          <fgColor theme="4" tint="-0.499984740745262"/>
          <bgColor theme="3" tint="0.79995117038483843"/>
        </patternFill>
      </fill>
    </dxf>
    <dxf>
      <fill>
        <patternFill patternType="lightGray">
          <fgColor rgb="FF596E89"/>
          <bgColor rgb="FFA9BECD"/>
        </patternFill>
      </fill>
    </dxf>
    <dxf>
      <fill>
        <patternFill patternType="lightGray">
          <fgColor theme="4" tint="-0.499984740745262"/>
          <bgColor rgb="FF5E85A0"/>
        </patternFill>
      </fill>
    </dxf>
    <dxf>
      <fill>
        <patternFill patternType="darkGray">
          <fgColor theme="3" tint="-0.24994659260841701"/>
          <bgColor theme="8" tint="-0.24994659260841701"/>
        </patternFill>
      </fill>
    </dxf>
    <dxf>
      <font>
        <color theme="0" tint="-4.9989318521683403E-2"/>
      </font>
      <fill>
        <patternFill patternType="solid">
          <fgColor theme="0"/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 patternType="mediumGray">
          <fgColor rgb="FF002060"/>
          <bgColor rgb="FF78C6DE"/>
        </patternFill>
      </fill>
    </dxf>
    <dxf>
      <fill>
        <patternFill patternType="solid">
          <bgColor theme="0"/>
        </patternFill>
      </fill>
      <border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 style="thin">
          <color theme="0"/>
        </left>
      </border>
    </dxf>
    <dxf>
      <font>
        <color theme="0"/>
      </font>
      <fill>
        <gradientFill type="path" left="0.5" right="0.5" top="0.5" bottom="0.5">
          <stop position="0">
            <color rgb="FFFF0000"/>
          </stop>
          <stop position="1">
            <color rgb="FF7030A0"/>
          </stop>
        </gradientFill>
      </fill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  <border>
        <left/>
        <top/>
        <bottom/>
        <vertical/>
        <horizontal/>
      </border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  <border>
        <left/>
        <top/>
        <bottom/>
        <vertical/>
        <horizontal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border>
        <left style="thin">
          <color rgb="FF954ECA"/>
        </left>
        <right style="thin">
          <color rgb="FF954ECA"/>
        </right>
        <top style="thin">
          <color rgb="FF954ECA"/>
        </top>
        <bottom style="thin">
          <color rgb="FF954ECA"/>
        </bottom>
        <vertical/>
        <horizontal/>
      </border>
    </dxf>
    <dxf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  <vertical/>
        <horizontal/>
      </border>
    </dxf>
    <dxf>
      <fill>
        <patternFill patternType="mediumGray">
          <bgColor theme="0" tint="-4.9989318521683403E-2"/>
        </patternFill>
      </fill>
    </dxf>
    <dxf>
      <fill>
        <patternFill patternType="mediumGray">
          <fgColor auto="1"/>
          <bgColor theme="0" tint="-4.9989318521683403E-2"/>
        </patternFill>
      </fill>
      <border>
        <left/>
        <right/>
        <top/>
        <bottom/>
      </border>
    </dxf>
    <dxf>
      <fill>
        <patternFill patternType="darkGray">
          <fgColor rgb="FF4C216D"/>
          <bgColor rgb="FFAE78D6"/>
        </patternFill>
      </fill>
    </dxf>
    <dxf>
      <fill>
        <patternFill patternType="darkGray">
          <fgColor rgb="FFC00000"/>
          <bgColor rgb="FFFF0000"/>
        </patternFill>
      </fill>
    </dxf>
    <dxf>
      <fill>
        <patternFill patternType="mediumGray">
          <fgColor rgb="FF002060"/>
          <bgColor rgb="FF159BFF"/>
        </patternFill>
      </fill>
    </dxf>
    <dxf>
      <font>
        <color theme="0"/>
      </font>
      <fill>
        <gradientFill type="path" left="0.5" right="0.5" top="0.5" bottom="0.5">
          <stop position="0">
            <color rgb="FF9A0000"/>
          </stop>
          <stop position="1">
            <color rgb="FFFF0000"/>
          </stop>
        </gradientFill>
      </fill>
    </dxf>
    <dxf>
      <fill>
        <patternFill patternType="solid">
          <bgColor theme="0"/>
        </patternFill>
      </fill>
      <border>
        <right/>
        <top/>
        <bottom/>
        <vertical/>
        <horizontal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top/>
        <bottom/>
        <vertical/>
        <horizontal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border>
        <top style="thin">
          <color theme="0"/>
        </top>
        <bottom style="thin">
          <color theme="0"/>
        </bottom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/>
        <top/>
        <bottom/>
        <vertical/>
        <horizontal/>
      </border>
    </dxf>
    <dxf>
      <border>
        <top/>
        <vertical/>
        <horizontal/>
      </border>
    </dxf>
    <dxf>
      <fill>
        <patternFill>
          <bgColor theme="0"/>
        </patternFill>
      </fill>
      <border>
        <left/>
        <top/>
        <bottom/>
        <vertical/>
        <horizontal/>
      </border>
    </dxf>
    <dxf>
      <fill>
        <patternFill>
          <bgColor theme="0"/>
        </patternFill>
      </fill>
      <border>
        <left/>
        <top/>
        <bottom/>
        <vertical/>
        <horizontal/>
      </border>
    </dxf>
    <dxf>
      <fill>
        <patternFill>
          <bgColor theme="0"/>
        </patternFill>
      </fill>
      <border>
        <left/>
        <top/>
        <bottom/>
        <vertical/>
        <horizontal/>
      </border>
    </dxf>
    <dxf>
      <fill>
        <patternFill>
          <bgColor theme="0"/>
        </patternFill>
      </fill>
      <border>
        <left/>
        <top/>
        <bottom/>
        <vertical/>
        <horizontal/>
      </border>
    </dxf>
    <dxf>
      <fill>
        <patternFill>
          <bgColor theme="0"/>
        </patternFill>
      </fill>
      <border>
        <left/>
        <top/>
        <bottom/>
        <vertical/>
        <horizontal/>
      </border>
    </dxf>
    <dxf>
      <fill>
        <patternFill>
          <bgColor theme="0"/>
        </patternFill>
      </fill>
      <border>
        <left/>
        <top/>
        <bottom/>
        <vertical/>
        <horizontal/>
      </border>
    </dxf>
    <dxf>
      <font>
        <color rgb="FFFFFF00"/>
      </font>
      <fill>
        <patternFill>
          <bgColor theme="2" tint="-0.499984740745262"/>
        </patternFill>
      </fill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0"/>
      </font>
      <fill>
        <gradientFill type="path" left="0.5" right="0.5" top="0.5" bottom="0.5">
          <stop position="0">
            <color rgb="FF57257D"/>
          </stop>
          <stop position="1">
            <color rgb="FF954ECA"/>
          </stop>
        </gradientFill>
      </fill>
    </dxf>
    <dxf>
      <font>
        <color theme="0"/>
      </font>
      <fill>
        <gradientFill type="path" left="0.5" right="0.5" top="0.5" bottom="0.5">
          <stop position="0">
            <color rgb="FF001848"/>
          </stop>
          <stop position="1">
            <color rgb="FF0070C0"/>
          </stop>
        </gradientFill>
      </fill>
    </dxf>
    <dxf>
      <font>
        <color rgb="FF8E9BA6"/>
      </font>
      <fill>
        <patternFill patternType="solid">
          <bgColor rgb="FF8E9BA6"/>
        </patternFill>
      </fill>
      <border>
        <left/>
        <right/>
        <top/>
        <bottom/>
        <vertical/>
        <horizontal/>
      </border>
    </dxf>
    <dxf>
      <font>
        <color theme="0" tint="-4.9989318521683403E-2"/>
      </font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/>
        <top/>
        <bottom/>
        <vertical/>
        <horizontal/>
      </border>
    </dxf>
    <dxf>
      <border>
        <top/>
        <vertical/>
        <horizontal/>
      </border>
    </dxf>
    <dxf>
      <font>
        <color rgb="FFFF0000"/>
      </font>
      <fill>
        <patternFill>
          <bgColor rgb="FFFFD1D1"/>
        </patternFill>
      </fill>
    </dxf>
    <dxf>
      <font>
        <color rgb="FF00FFFF"/>
      </font>
      <fill>
        <patternFill>
          <bgColor rgb="FF002060"/>
        </patternFill>
      </fill>
      <border>
        <top style="thin">
          <color rgb="FF00FFFF"/>
        </top>
        <bottom style="thin">
          <color rgb="FF00FFFF"/>
        </bottom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/>
        <top/>
        <bottom/>
        <vertical/>
        <horizontal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top/>
        <bottom/>
        <vertical/>
        <horizontal/>
      </border>
    </dxf>
    <dxf>
      <fill>
        <patternFill>
          <bgColor theme="0"/>
        </patternFill>
      </fill>
      <border>
        <left/>
        <top/>
        <bottom/>
        <vertical/>
        <horizontal/>
      </border>
    </dxf>
    <dxf>
      <fill>
        <patternFill>
          <bgColor theme="0"/>
        </patternFill>
      </fill>
      <border>
        <left/>
        <top/>
        <bottom/>
        <vertical/>
        <horizontal/>
      </border>
    </dxf>
    <dxf>
      <fill>
        <patternFill>
          <bgColor theme="0"/>
        </patternFill>
      </fill>
      <border>
        <left/>
        <top/>
        <bottom/>
        <vertical/>
        <horizontal/>
      </border>
    </dxf>
    <dxf>
      <fill>
        <patternFill>
          <bgColor theme="0"/>
        </patternFill>
      </fill>
      <border>
        <left/>
        <top/>
        <bottom/>
        <vertical/>
        <horizontal/>
      </border>
    </dxf>
    <dxf>
      <fill>
        <patternFill>
          <bgColor theme="0"/>
        </patternFill>
      </fill>
      <border>
        <left/>
        <top/>
        <bottom/>
        <vertical/>
        <horizontal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00FFCC"/>
      <color rgb="FF0046D2"/>
      <color rgb="FF00FFFF"/>
      <color rgb="FF9BAABF"/>
      <color rgb="FF009999"/>
      <color rgb="FF00359E"/>
      <color rgb="FF00A29E"/>
      <color rgb="FF8FFFFF"/>
      <color rgb="FF004E4C"/>
      <color rgb="FFACA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hyperlink" Target="#Bonos!A1"/><Relationship Id="rId7" Type="http://schemas.openxmlformats.org/officeDocument/2006/relationships/hyperlink" Target="http://www.kisem.com.mx/" TargetMode="External"/><Relationship Id="rId2" Type="http://schemas.openxmlformats.org/officeDocument/2006/relationships/hyperlink" Target="#Rangos!A1"/><Relationship Id="rId1" Type="http://schemas.openxmlformats.org/officeDocument/2006/relationships/hyperlink" Target="#Inicio!A1"/><Relationship Id="rId6" Type="http://schemas.openxmlformats.org/officeDocument/2006/relationships/image" Target="../media/image1.png"/><Relationship Id="rId5" Type="http://schemas.openxmlformats.org/officeDocument/2006/relationships/hyperlink" Target="#'Guia S'!A1"/><Relationship Id="rId4" Type="http://schemas.openxmlformats.org/officeDocument/2006/relationships/hyperlink" Target="#Sim!A1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'B Patroc'!A1"/><Relationship Id="rId13" Type="http://schemas.openxmlformats.org/officeDocument/2006/relationships/hyperlink" Target="#'B Seg'!A1"/><Relationship Id="rId18" Type="http://schemas.openxmlformats.org/officeDocument/2006/relationships/hyperlink" Target="#'B F Global'!A1"/><Relationship Id="rId3" Type="http://schemas.openxmlformats.org/officeDocument/2006/relationships/hyperlink" Target="#Sim!A1"/><Relationship Id="rId21" Type="http://schemas.openxmlformats.org/officeDocument/2006/relationships/hyperlink" Target="#'B Multig'!A1"/><Relationship Id="rId7" Type="http://schemas.openxmlformats.org/officeDocument/2006/relationships/hyperlink" Target="#'B Cliente'!A1"/><Relationship Id="rId12" Type="http://schemas.openxmlformats.org/officeDocument/2006/relationships/hyperlink" Target="#'B Av Rang'!A1"/><Relationship Id="rId17" Type="http://schemas.openxmlformats.org/officeDocument/2006/relationships/hyperlink" Target="#'B Estruc 130'!A1"/><Relationship Id="rId2" Type="http://schemas.openxmlformats.org/officeDocument/2006/relationships/hyperlink" Target="#Rangos!A1"/><Relationship Id="rId16" Type="http://schemas.openxmlformats.org/officeDocument/2006/relationships/hyperlink" Target="#'B Estruc 100'!A1"/><Relationship Id="rId20" Type="http://schemas.openxmlformats.org/officeDocument/2006/relationships/hyperlink" Target="#Premios!A1"/><Relationship Id="rId1" Type="http://schemas.openxmlformats.org/officeDocument/2006/relationships/hyperlink" Target="#Bonos!A1"/><Relationship Id="rId6" Type="http://schemas.openxmlformats.org/officeDocument/2006/relationships/image" Target="../media/image11.png"/><Relationship Id="rId11" Type="http://schemas.openxmlformats.org/officeDocument/2006/relationships/hyperlink" Target="#'B Des Red'!A1"/><Relationship Id="rId5" Type="http://schemas.openxmlformats.org/officeDocument/2006/relationships/hyperlink" Target="#Inicio!A1"/><Relationship Id="rId15" Type="http://schemas.openxmlformats.org/officeDocument/2006/relationships/hyperlink" Target="#'B Vacac'!A1"/><Relationship Id="rId10" Type="http://schemas.openxmlformats.org/officeDocument/2006/relationships/hyperlink" Target="#'B I. Vol'!A1"/><Relationship Id="rId19" Type="http://schemas.openxmlformats.org/officeDocument/2006/relationships/hyperlink" Target="#'B F G Diam'!A1"/><Relationship Id="rId4" Type="http://schemas.openxmlformats.org/officeDocument/2006/relationships/hyperlink" Target="#'Guia S'!A1"/><Relationship Id="rId9" Type="http://schemas.openxmlformats.org/officeDocument/2006/relationships/hyperlink" Target="#'B Form Eq'!A1"/><Relationship Id="rId14" Type="http://schemas.openxmlformats.org/officeDocument/2006/relationships/hyperlink" Target="#'B Patrim'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hyperlink" Target="#'B Patroc'!A1"/><Relationship Id="rId13" Type="http://schemas.openxmlformats.org/officeDocument/2006/relationships/hyperlink" Target="#'B Seg'!A1"/><Relationship Id="rId18" Type="http://schemas.openxmlformats.org/officeDocument/2006/relationships/hyperlink" Target="#'B F Global'!A1"/><Relationship Id="rId3" Type="http://schemas.openxmlformats.org/officeDocument/2006/relationships/hyperlink" Target="#Sim!A1"/><Relationship Id="rId21" Type="http://schemas.openxmlformats.org/officeDocument/2006/relationships/hyperlink" Target="#'B Multig'!A1"/><Relationship Id="rId7" Type="http://schemas.openxmlformats.org/officeDocument/2006/relationships/hyperlink" Target="#'B Cliente'!A1"/><Relationship Id="rId12" Type="http://schemas.openxmlformats.org/officeDocument/2006/relationships/hyperlink" Target="#'B Av Rang'!A1"/><Relationship Id="rId17" Type="http://schemas.openxmlformats.org/officeDocument/2006/relationships/hyperlink" Target="#'B Estruc 130'!A1"/><Relationship Id="rId2" Type="http://schemas.openxmlformats.org/officeDocument/2006/relationships/hyperlink" Target="#Rangos!A1"/><Relationship Id="rId16" Type="http://schemas.openxmlformats.org/officeDocument/2006/relationships/hyperlink" Target="#'B Estruc 100'!A1"/><Relationship Id="rId20" Type="http://schemas.openxmlformats.org/officeDocument/2006/relationships/hyperlink" Target="#Premios!A1"/><Relationship Id="rId1" Type="http://schemas.openxmlformats.org/officeDocument/2006/relationships/hyperlink" Target="#Bonos!A1"/><Relationship Id="rId6" Type="http://schemas.openxmlformats.org/officeDocument/2006/relationships/image" Target="../media/image12.png"/><Relationship Id="rId11" Type="http://schemas.openxmlformats.org/officeDocument/2006/relationships/hyperlink" Target="#'B Des Red'!A1"/><Relationship Id="rId5" Type="http://schemas.openxmlformats.org/officeDocument/2006/relationships/hyperlink" Target="#Inicio!A1"/><Relationship Id="rId15" Type="http://schemas.openxmlformats.org/officeDocument/2006/relationships/hyperlink" Target="#'B Vacac'!A1"/><Relationship Id="rId10" Type="http://schemas.openxmlformats.org/officeDocument/2006/relationships/hyperlink" Target="#'B I. Vol'!A1"/><Relationship Id="rId19" Type="http://schemas.openxmlformats.org/officeDocument/2006/relationships/hyperlink" Target="#'B F G Diam'!A1"/><Relationship Id="rId4" Type="http://schemas.openxmlformats.org/officeDocument/2006/relationships/hyperlink" Target="#'Guia S'!A1"/><Relationship Id="rId9" Type="http://schemas.openxmlformats.org/officeDocument/2006/relationships/hyperlink" Target="#'B Form Eq'!A1"/><Relationship Id="rId14" Type="http://schemas.openxmlformats.org/officeDocument/2006/relationships/hyperlink" Target="#'B Patrim'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hyperlink" Target="#'B Form Eq'!A1"/><Relationship Id="rId13" Type="http://schemas.openxmlformats.org/officeDocument/2006/relationships/hyperlink" Target="#'B Patrim'!A1"/><Relationship Id="rId18" Type="http://schemas.openxmlformats.org/officeDocument/2006/relationships/hyperlink" Target="#'B F G Diam'!A1"/><Relationship Id="rId3" Type="http://schemas.openxmlformats.org/officeDocument/2006/relationships/hyperlink" Target="#Sim!A1"/><Relationship Id="rId21" Type="http://schemas.openxmlformats.org/officeDocument/2006/relationships/image" Target="../media/image13.png"/><Relationship Id="rId7" Type="http://schemas.openxmlformats.org/officeDocument/2006/relationships/hyperlink" Target="#'B Patroc'!A1"/><Relationship Id="rId12" Type="http://schemas.openxmlformats.org/officeDocument/2006/relationships/hyperlink" Target="#'B Seg'!A1"/><Relationship Id="rId17" Type="http://schemas.openxmlformats.org/officeDocument/2006/relationships/hyperlink" Target="#'B F Global'!A1"/><Relationship Id="rId2" Type="http://schemas.openxmlformats.org/officeDocument/2006/relationships/hyperlink" Target="#Rangos!A1"/><Relationship Id="rId16" Type="http://schemas.openxmlformats.org/officeDocument/2006/relationships/hyperlink" Target="#'B Estruc 130'!A1"/><Relationship Id="rId20" Type="http://schemas.openxmlformats.org/officeDocument/2006/relationships/hyperlink" Target="#'B Multig'!A1"/><Relationship Id="rId1" Type="http://schemas.openxmlformats.org/officeDocument/2006/relationships/hyperlink" Target="#Bonos!A1"/><Relationship Id="rId6" Type="http://schemas.openxmlformats.org/officeDocument/2006/relationships/hyperlink" Target="#'B Cliente'!A1"/><Relationship Id="rId11" Type="http://schemas.openxmlformats.org/officeDocument/2006/relationships/hyperlink" Target="#'B Av Rang'!A1"/><Relationship Id="rId5" Type="http://schemas.openxmlformats.org/officeDocument/2006/relationships/hyperlink" Target="#Inicio!A1"/><Relationship Id="rId15" Type="http://schemas.openxmlformats.org/officeDocument/2006/relationships/hyperlink" Target="#'B Estruc 100'!A1"/><Relationship Id="rId10" Type="http://schemas.openxmlformats.org/officeDocument/2006/relationships/hyperlink" Target="#'B Des Red'!A1"/><Relationship Id="rId19" Type="http://schemas.openxmlformats.org/officeDocument/2006/relationships/hyperlink" Target="#Premios!A1"/><Relationship Id="rId4" Type="http://schemas.openxmlformats.org/officeDocument/2006/relationships/hyperlink" Target="#'Guia S'!A1"/><Relationship Id="rId9" Type="http://schemas.openxmlformats.org/officeDocument/2006/relationships/hyperlink" Target="#'B I. Vol'!A1"/><Relationship Id="rId14" Type="http://schemas.openxmlformats.org/officeDocument/2006/relationships/hyperlink" Target="#'B Vacac'!A1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hyperlink" Target="#'B Patroc'!A1"/><Relationship Id="rId13" Type="http://schemas.openxmlformats.org/officeDocument/2006/relationships/hyperlink" Target="#'B Seg'!A1"/><Relationship Id="rId18" Type="http://schemas.openxmlformats.org/officeDocument/2006/relationships/hyperlink" Target="#'B F Global'!A1"/><Relationship Id="rId3" Type="http://schemas.openxmlformats.org/officeDocument/2006/relationships/hyperlink" Target="#Sim!A1"/><Relationship Id="rId21" Type="http://schemas.openxmlformats.org/officeDocument/2006/relationships/hyperlink" Target="#'B Multig'!A1"/><Relationship Id="rId7" Type="http://schemas.openxmlformats.org/officeDocument/2006/relationships/hyperlink" Target="#'B Cliente'!A1"/><Relationship Id="rId12" Type="http://schemas.openxmlformats.org/officeDocument/2006/relationships/hyperlink" Target="#'B Av Rang'!A1"/><Relationship Id="rId17" Type="http://schemas.openxmlformats.org/officeDocument/2006/relationships/hyperlink" Target="#'B Estruc 130'!A1"/><Relationship Id="rId2" Type="http://schemas.openxmlformats.org/officeDocument/2006/relationships/hyperlink" Target="#Rangos!A1"/><Relationship Id="rId16" Type="http://schemas.openxmlformats.org/officeDocument/2006/relationships/hyperlink" Target="#'B Estruc 100'!A1"/><Relationship Id="rId20" Type="http://schemas.openxmlformats.org/officeDocument/2006/relationships/hyperlink" Target="#Premios!A1"/><Relationship Id="rId1" Type="http://schemas.openxmlformats.org/officeDocument/2006/relationships/hyperlink" Target="#Bonos!A1"/><Relationship Id="rId6" Type="http://schemas.openxmlformats.org/officeDocument/2006/relationships/image" Target="../media/image14.png"/><Relationship Id="rId11" Type="http://schemas.openxmlformats.org/officeDocument/2006/relationships/hyperlink" Target="#'B Des Red'!A1"/><Relationship Id="rId5" Type="http://schemas.openxmlformats.org/officeDocument/2006/relationships/hyperlink" Target="#Inicio!A1"/><Relationship Id="rId15" Type="http://schemas.openxmlformats.org/officeDocument/2006/relationships/hyperlink" Target="#'B Vacac'!A1"/><Relationship Id="rId10" Type="http://schemas.openxmlformats.org/officeDocument/2006/relationships/hyperlink" Target="#'B I. Vol'!A1"/><Relationship Id="rId19" Type="http://schemas.openxmlformats.org/officeDocument/2006/relationships/hyperlink" Target="#'B F G Diam'!A1"/><Relationship Id="rId4" Type="http://schemas.openxmlformats.org/officeDocument/2006/relationships/hyperlink" Target="#'Guia S'!A1"/><Relationship Id="rId9" Type="http://schemas.openxmlformats.org/officeDocument/2006/relationships/hyperlink" Target="#'B Form Eq'!A1"/><Relationship Id="rId14" Type="http://schemas.openxmlformats.org/officeDocument/2006/relationships/hyperlink" Target="#'B Patrim'!A1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hyperlink" Target="#'B Patroc'!A1"/><Relationship Id="rId13" Type="http://schemas.openxmlformats.org/officeDocument/2006/relationships/hyperlink" Target="#'B Seg'!A1"/><Relationship Id="rId18" Type="http://schemas.openxmlformats.org/officeDocument/2006/relationships/hyperlink" Target="#'B F Global'!A1"/><Relationship Id="rId3" Type="http://schemas.openxmlformats.org/officeDocument/2006/relationships/hyperlink" Target="#Sim!A1"/><Relationship Id="rId21" Type="http://schemas.openxmlformats.org/officeDocument/2006/relationships/hyperlink" Target="#'B Multig'!A1"/><Relationship Id="rId7" Type="http://schemas.openxmlformats.org/officeDocument/2006/relationships/hyperlink" Target="#'B Cliente'!A1"/><Relationship Id="rId12" Type="http://schemas.openxmlformats.org/officeDocument/2006/relationships/hyperlink" Target="#'B Av Rang'!A1"/><Relationship Id="rId17" Type="http://schemas.openxmlformats.org/officeDocument/2006/relationships/hyperlink" Target="#'B Estruc 130'!A1"/><Relationship Id="rId2" Type="http://schemas.openxmlformats.org/officeDocument/2006/relationships/hyperlink" Target="#Rangos!A1"/><Relationship Id="rId16" Type="http://schemas.openxmlformats.org/officeDocument/2006/relationships/hyperlink" Target="#'B Estruc 100'!A1"/><Relationship Id="rId20" Type="http://schemas.openxmlformats.org/officeDocument/2006/relationships/hyperlink" Target="#Premios!A1"/><Relationship Id="rId1" Type="http://schemas.openxmlformats.org/officeDocument/2006/relationships/hyperlink" Target="#Bonos!A1"/><Relationship Id="rId6" Type="http://schemas.openxmlformats.org/officeDocument/2006/relationships/image" Target="../media/image15.png"/><Relationship Id="rId11" Type="http://schemas.openxmlformats.org/officeDocument/2006/relationships/hyperlink" Target="#'B Des Red'!A1"/><Relationship Id="rId5" Type="http://schemas.openxmlformats.org/officeDocument/2006/relationships/hyperlink" Target="#Inicio!A1"/><Relationship Id="rId15" Type="http://schemas.openxmlformats.org/officeDocument/2006/relationships/hyperlink" Target="#'B Vacac'!A1"/><Relationship Id="rId10" Type="http://schemas.openxmlformats.org/officeDocument/2006/relationships/hyperlink" Target="#'B I. Vol'!A1"/><Relationship Id="rId19" Type="http://schemas.openxmlformats.org/officeDocument/2006/relationships/hyperlink" Target="#'B F G Diam'!A1"/><Relationship Id="rId4" Type="http://schemas.openxmlformats.org/officeDocument/2006/relationships/hyperlink" Target="#'Guia S'!A1"/><Relationship Id="rId9" Type="http://schemas.openxmlformats.org/officeDocument/2006/relationships/hyperlink" Target="#'B Form Eq'!A1"/><Relationship Id="rId14" Type="http://schemas.openxmlformats.org/officeDocument/2006/relationships/hyperlink" Target="#'B Patrim'!A1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hyperlink" Target="#'B Patroc'!A1"/><Relationship Id="rId13" Type="http://schemas.openxmlformats.org/officeDocument/2006/relationships/hyperlink" Target="#'B Seg'!A1"/><Relationship Id="rId18" Type="http://schemas.openxmlformats.org/officeDocument/2006/relationships/hyperlink" Target="#'B F Global'!A1"/><Relationship Id="rId3" Type="http://schemas.openxmlformats.org/officeDocument/2006/relationships/hyperlink" Target="#Sim!A1"/><Relationship Id="rId21" Type="http://schemas.openxmlformats.org/officeDocument/2006/relationships/hyperlink" Target="#'B Multig'!A1"/><Relationship Id="rId7" Type="http://schemas.openxmlformats.org/officeDocument/2006/relationships/hyperlink" Target="#'B Cliente'!A1"/><Relationship Id="rId12" Type="http://schemas.openxmlformats.org/officeDocument/2006/relationships/hyperlink" Target="#'B Av Rang'!A1"/><Relationship Id="rId17" Type="http://schemas.openxmlformats.org/officeDocument/2006/relationships/hyperlink" Target="#'B Estruc 130'!A1"/><Relationship Id="rId2" Type="http://schemas.openxmlformats.org/officeDocument/2006/relationships/hyperlink" Target="#Rangos!A1"/><Relationship Id="rId16" Type="http://schemas.openxmlformats.org/officeDocument/2006/relationships/hyperlink" Target="#'B Estruc 100'!A1"/><Relationship Id="rId20" Type="http://schemas.openxmlformats.org/officeDocument/2006/relationships/hyperlink" Target="#Premios!A1"/><Relationship Id="rId1" Type="http://schemas.openxmlformats.org/officeDocument/2006/relationships/hyperlink" Target="#Bonos!A1"/><Relationship Id="rId6" Type="http://schemas.openxmlformats.org/officeDocument/2006/relationships/image" Target="../media/image16.png"/><Relationship Id="rId11" Type="http://schemas.openxmlformats.org/officeDocument/2006/relationships/hyperlink" Target="#'B Des Red'!A1"/><Relationship Id="rId5" Type="http://schemas.openxmlformats.org/officeDocument/2006/relationships/hyperlink" Target="#Inicio!A1"/><Relationship Id="rId15" Type="http://schemas.openxmlformats.org/officeDocument/2006/relationships/hyperlink" Target="#'B Vacac'!A1"/><Relationship Id="rId10" Type="http://schemas.openxmlformats.org/officeDocument/2006/relationships/hyperlink" Target="#'B I. Vol'!A1"/><Relationship Id="rId19" Type="http://schemas.openxmlformats.org/officeDocument/2006/relationships/hyperlink" Target="#'B F G Diam'!A1"/><Relationship Id="rId4" Type="http://schemas.openxmlformats.org/officeDocument/2006/relationships/hyperlink" Target="#'Guia S'!A1"/><Relationship Id="rId9" Type="http://schemas.openxmlformats.org/officeDocument/2006/relationships/hyperlink" Target="#'B Form Eq'!A1"/><Relationship Id="rId14" Type="http://schemas.openxmlformats.org/officeDocument/2006/relationships/hyperlink" Target="#'B Patrim'!A1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hyperlink" Target="#'B Patroc'!A1"/><Relationship Id="rId13" Type="http://schemas.openxmlformats.org/officeDocument/2006/relationships/hyperlink" Target="#'B Seg'!A1"/><Relationship Id="rId18" Type="http://schemas.openxmlformats.org/officeDocument/2006/relationships/hyperlink" Target="#'B F Global'!A1"/><Relationship Id="rId3" Type="http://schemas.openxmlformats.org/officeDocument/2006/relationships/hyperlink" Target="#Sim!A1"/><Relationship Id="rId21" Type="http://schemas.openxmlformats.org/officeDocument/2006/relationships/hyperlink" Target="#'B Multig'!A1"/><Relationship Id="rId7" Type="http://schemas.openxmlformats.org/officeDocument/2006/relationships/hyperlink" Target="#'B Cliente'!A1"/><Relationship Id="rId12" Type="http://schemas.openxmlformats.org/officeDocument/2006/relationships/hyperlink" Target="#'B Av Rang'!A1"/><Relationship Id="rId17" Type="http://schemas.openxmlformats.org/officeDocument/2006/relationships/hyperlink" Target="#'B Estruc 130'!A1"/><Relationship Id="rId2" Type="http://schemas.openxmlformats.org/officeDocument/2006/relationships/hyperlink" Target="#Rangos!A1"/><Relationship Id="rId16" Type="http://schemas.openxmlformats.org/officeDocument/2006/relationships/hyperlink" Target="#'B Estruc 100'!A1"/><Relationship Id="rId20" Type="http://schemas.openxmlformats.org/officeDocument/2006/relationships/hyperlink" Target="#Premios!A1"/><Relationship Id="rId1" Type="http://schemas.openxmlformats.org/officeDocument/2006/relationships/hyperlink" Target="#Bonos!A1"/><Relationship Id="rId6" Type="http://schemas.openxmlformats.org/officeDocument/2006/relationships/image" Target="../media/image17.png"/><Relationship Id="rId11" Type="http://schemas.openxmlformats.org/officeDocument/2006/relationships/hyperlink" Target="#'B Des Red'!A1"/><Relationship Id="rId5" Type="http://schemas.openxmlformats.org/officeDocument/2006/relationships/hyperlink" Target="#Inicio!A1"/><Relationship Id="rId15" Type="http://schemas.openxmlformats.org/officeDocument/2006/relationships/hyperlink" Target="#'B Vacac'!A1"/><Relationship Id="rId10" Type="http://schemas.openxmlformats.org/officeDocument/2006/relationships/hyperlink" Target="#'B I. Vol'!A1"/><Relationship Id="rId19" Type="http://schemas.openxmlformats.org/officeDocument/2006/relationships/hyperlink" Target="#'B F G Diam'!A1"/><Relationship Id="rId4" Type="http://schemas.openxmlformats.org/officeDocument/2006/relationships/hyperlink" Target="#'Guia S'!A1"/><Relationship Id="rId9" Type="http://schemas.openxmlformats.org/officeDocument/2006/relationships/hyperlink" Target="#'B Form Eq'!A1"/><Relationship Id="rId14" Type="http://schemas.openxmlformats.org/officeDocument/2006/relationships/hyperlink" Target="#'B Patrim'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hyperlink" Target="#'B Form Eq'!A1"/><Relationship Id="rId13" Type="http://schemas.openxmlformats.org/officeDocument/2006/relationships/hyperlink" Target="#'B Patrim'!A1"/><Relationship Id="rId18" Type="http://schemas.openxmlformats.org/officeDocument/2006/relationships/hyperlink" Target="#'B F G Diam'!A1"/><Relationship Id="rId3" Type="http://schemas.openxmlformats.org/officeDocument/2006/relationships/hyperlink" Target="#Sim!A1"/><Relationship Id="rId21" Type="http://schemas.openxmlformats.org/officeDocument/2006/relationships/image" Target="../media/image18.png"/><Relationship Id="rId7" Type="http://schemas.openxmlformats.org/officeDocument/2006/relationships/hyperlink" Target="#'B Patroc'!A1"/><Relationship Id="rId12" Type="http://schemas.openxmlformats.org/officeDocument/2006/relationships/hyperlink" Target="#'B Seg'!A1"/><Relationship Id="rId17" Type="http://schemas.openxmlformats.org/officeDocument/2006/relationships/hyperlink" Target="#'B F Global'!A1"/><Relationship Id="rId2" Type="http://schemas.openxmlformats.org/officeDocument/2006/relationships/hyperlink" Target="#Rangos!A1"/><Relationship Id="rId16" Type="http://schemas.openxmlformats.org/officeDocument/2006/relationships/hyperlink" Target="#'B Estruc 130'!A1"/><Relationship Id="rId20" Type="http://schemas.openxmlformats.org/officeDocument/2006/relationships/hyperlink" Target="#'B Multig'!A1"/><Relationship Id="rId1" Type="http://schemas.openxmlformats.org/officeDocument/2006/relationships/hyperlink" Target="#Bonos!A1"/><Relationship Id="rId6" Type="http://schemas.openxmlformats.org/officeDocument/2006/relationships/hyperlink" Target="#'B Cliente'!A1"/><Relationship Id="rId11" Type="http://schemas.openxmlformats.org/officeDocument/2006/relationships/hyperlink" Target="#'B Av Rang'!A1"/><Relationship Id="rId5" Type="http://schemas.openxmlformats.org/officeDocument/2006/relationships/hyperlink" Target="#Inicio!A1"/><Relationship Id="rId15" Type="http://schemas.openxmlformats.org/officeDocument/2006/relationships/hyperlink" Target="#'B Estruc 100'!A1"/><Relationship Id="rId10" Type="http://schemas.openxmlformats.org/officeDocument/2006/relationships/hyperlink" Target="#'B Des Red'!A1"/><Relationship Id="rId19" Type="http://schemas.openxmlformats.org/officeDocument/2006/relationships/hyperlink" Target="#Premios!A1"/><Relationship Id="rId4" Type="http://schemas.openxmlformats.org/officeDocument/2006/relationships/hyperlink" Target="#'Guia S'!A1"/><Relationship Id="rId9" Type="http://schemas.openxmlformats.org/officeDocument/2006/relationships/hyperlink" Target="#'B I. Vol'!A1"/><Relationship Id="rId14" Type="http://schemas.openxmlformats.org/officeDocument/2006/relationships/hyperlink" Target="#'B Vacac'!A1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hyperlink" Target="#'B Form Eq'!A1"/><Relationship Id="rId13" Type="http://schemas.openxmlformats.org/officeDocument/2006/relationships/hyperlink" Target="#'B Patrim'!A1"/><Relationship Id="rId18" Type="http://schemas.openxmlformats.org/officeDocument/2006/relationships/hyperlink" Target="#'B F G Diam'!A1"/><Relationship Id="rId3" Type="http://schemas.openxmlformats.org/officeDocument/2006/relationships/hyperlink" Target="#Sim!A1"/><Relationship Id="rId21" Type="http://schemas.openxmlformats.org/officeDocument/2006/relationships/image" Target="../media/image19.png"/><Relationship Id="rId7" Type="http://schemas.openxmlformats.org/officeDocument/2006/relationships/hyperlink" Target="#'B Patroc'!A1"/><Relationship Id="rId12" Type="http://schemas.openxmlformats.org/officeDocument/2006/relationships/hyperlink" Target="#'B Seg'!A1"/><Relationship Id="rId17" Type="http://schemas.openxmlformats.org/officeDocument/2006/relationships/hyperlink" Target="#'B F Global'!A1"/><Relationship Id="rId2" Type="http://schemas.openxmlformats.org/officeDocument/2006/relationships/hyperlink" Target="#Rangos!A1"/><Relationship Id="rId16" Type="http://schemas.openxmlformats.org/officeDocument/2006/relationships/hyperlink" Target="#'B Estruc 130'!A1"/><Relationship Id="rId20" Type="http://schemas.openxmlformats.org/officeDocument/2006/relationships/hyperlink" Target="#'B Multig'!A1"/><Relationship Id="rId1" Type="http://schemas.openxmlformats.org/officeDocument/2006/relationships/hyperlink" Target="#Bonos!A1"/><Relationship Id="rId6" Type="http://schemas.openxmlformats.org/officeDocument/2006/relationships/hyperlink" Target="#'B Cliente'!A1"/><Relationship Id="rId11" Type="http://schemas.openxmlformats.org/officeDocument/2006/relationships/hyperlink" Target="#'B Av Rang'!A1"/><Relationship Id="rId5" Type="http://schemas.openxmlformats.org/officeDocument/2006/relationships/hyperlink" Target="#Inicio!A1"/><Relationship Id="rId15" Type="http://schemas.openxmlformats.org/officeDocument/2006/relationships/hyperlink" Target="#'B Estruc 100'!A1"/><Relationship Id="rId10" Type="http://schemas.openxmlformats.org/officeDocument/2006/relationships/hyperlink" Target="#'B Des Red'!A1"/><Relationship Id="rId19" Type="http://schemas.openxmlformats.org/officeDocument/2006/relationships/hyperlink" Target="#Premios!A1"/><Relationship Id="rId4" Type="http://schemas.openxmlformats.org/officeDocument/2006/relationships/hyperlink" Target="#'Guia S'!A1"/><Relationship Id="rId9" Type="http://schemas.openxmlformats.org/officeDocument/2006/relationships/hyperlink" Target="#'B I. Vol'!A1"/><Relationship Id="rId14" Type="http://schemas.openxmlformats.org/officeDocument/2006/relationships/hyperlink" Target="#'B Vacac'!A1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hyperlink" Target="#'B Patroc'!A1"/><Relationship Id="rId13" Type="http://schemas.openxmlformats.org/officeDocument/2006/relationships/hyperlink" Target="#'B Seg'!A1"/><Relationship Id="rId18" Type="http://schemas.openxmlformats.org/officeDocument/2006/relationships/hyperlink" Target="#'B F Global'!A1"/><Relationship Id="rId3" Type="http://schemas.openxmlformats.org/officeDocument/2006/relationships/hyperlink" Target="#Sim!A1"/><Relationship Id="rId21" Type="http://schemas.openxmlformats.org/officeDocument/2006/relationships/hyperlink" Target="#'B Multig'!A1"/><Relationship Id="rId7" Type="http://schemas.openxmlformats.org/officeDocument/2006/relationships/hyperlink" Target="#'B Cliente'!A1"/><Relationship Id="rId12" Type="http://schemas.openxmlformats.org/officeDocument/2006/relationships/hyperlink" Target="#'B Av Rang'!A1"/><Relationship Id="rId17" Type="http://schemas.openxmlformats.org/officeDocument/2006/relationships/hyperlink" Target="#'B Estruc 130'!A1"/><Relationship Id="rId2" Type="http://schemas.openxmlformats.org/officeDocument/2006/relationships/hyperlink" Target="#Rangos!A1"/><Relationship Id="rId16" Type="http://schemas.openxmlformats.org/officeDocument/2006/relationships/hyperlink" Target="#'B Estruc 100'!A1"/><Relationship Id="rId20" Type="http://schemas.openxmlformats.org/officeDocument/2006/relationships/hyperlink" Target="#Premios!A1"/><Relationship Id="rId1" Type="http://schemas.openxmlformats.org/officeDocument/2006/relationships/hyperlink" Target="#Bonos!A1"/><Relationship Id="rId6" Type="http://schemas.openxmlformats.org/officeDocument/2006/relationships/image" Target="../media/image20.png"/><Relationship Id="rId11" Type="http://schemas.openxmlformats.org/officeDocument/2006/relationships/hyperlink" Target="#'B Des Red'!A1"/><Relationship Id="rId5" Type="http://schemas.openxmlformats.org/officeDocument/2006/relationships/hyperlink" Target="#Inicio!A1"/><Relationship Id="rId15" Type="http://schemas.openxmlformats.org/officeDocument/2006/relationships/hyperlink" Target="#'B Vacac'!A1"/><Relationship Id="rId10" Type="http://schemas.openxmlformats.org/officeDocument/2006/relationships/hyperlink" Target="#'B I. Vol'!A1"/><Relationship Id="rId19" Type="http://schemas.openxmlformats.org/officeDocument/2006/relationships/hyperlink" Target="#'B F G Diam'!A1"/><Relationship Id="rId4" Type="http://schemas.openxmlformats.org/officeDocument/2006/relationships/hyperlink" Target="#'Guia S'!A1"/><Relationship Id="rId9" Type="http://schemas.openxmlformats.org/officeDocument/2006/relationships/hyperlink" Target="#'B Form Eq'!A1"/><Relationship Id="rId14" Type="http://schemas.openxmlformats.org/officeDocument/2006/relationships/hyperlink" Target="#'B Patrim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im!A1"/><Relationship Id="rId3" Type="http://schemas.openxmlformats.org/officeDocument/2006/relationships/hyperlink" Target="#'GS Sim'!A1"/><Relationship Id="rId7" Type="http://schemas.openxmlformats.org/officeDocument/2006/relationships/hyperlink" Target="#Bonos!A1"/><Relationship Id="rId2" Type="http://schemas.openxmlformats.org/officeDocument/2006/relationships/hyperlink" Target="#'GS Aviso'!A1"/><Relationship Id="rId1" Type="http://schemas.openxmlformats.org/officeDocument/2006/relationships/hyperlink" Target="#'Guia S'!A1"/><Relationship Id="rId6" Type="http://schemas.openxmlformats.org/officeDocument/2006/relationships/hyperlink" Target="#Rangos!A1"/><Relationship Id="rId5" Type="http://schemas.openxmlformats.org/officeDocument/2006/relationships/hyperlink" Target="#'GS Lectura'!A1"/><Relationship Id="rId10" Type="http://schemas.openxmlformats.org/officeDocument/2006/relationships/image" Target="../media/image3.png"/><Relationship Id="rId4" Type="http://schemas.openxmlformats.org/officeDocument/2006/relationships/hyperlink" Target="#'GS Datos'!A1"/><Relationship Id="rId9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hyperlink" Target="#'B Patroc'!A1"/><Relationship Id="rId13" Type="http://schemas.openxmlformats.org/officeDocument/2006/relationships/hyperlink" Target="#'B Seg'!A1"/><Relationship Id="rId18" Type="http://schemas.openxmlformats.org/officeDocument/2006/relationships/hyperlink" Target="#'B F Global'!A1"/><Relationship Id="rId3" Type="http://schemas.openxmlformats.org/officeDocument/2006/relationships/hyperlink" Target="#Sim!A1"/><Relationship Id="rId21" Type="http://schemas.openxmlformats.org/officeDocument/2006/relationships/hyperlink" Target="#'B Multig'!A1"/><Relationship Id="rId7" Type="http://schemas.openxmlformats.org/officeDocument/2006/relationships/hyperlink" Target="#'B Cliente'!A1"/><Relationship Id="rId12" Type="http://schemas.openxmlformats.org/officeDocument/2006/relationships/hyperlink" Target="#'B Av Rang'!A1"/><Relationship Id="rId17" Type="http://schemas.openxmlformats.org/officeDocument/2006/relationships/hyperlink" Target="#'B Estruc 130'!A1"/><Relationship Id="rId2" Type="http://schemas.openxmlformats.org/officeDocument/2006/relationships/hyperlink" Target="#Rangos!A1"/><Relationship Id="rId16" Type="http://schemas.openxmlformats.org/officeDocument/2006/relationships/hyperlink" Target="#'B Estruc 100'!A1"/><Relationship Id="rId20" Type="http://schemas.openxmlformats.org/officeDocument/2006/relationships/hyperlink" Target="#Premios!A1"/><Relationship Id="rId1" Type="http://schemas.openxmlformats.org/officeDocument/2006/relationships/hyperlink" Target="#Bonos!A1"/><Relationship Id="rId6" Type="http://schemas.openxmlformats.org/officeDocument/2006/relationships/image" Target="../media/image21.png"/><Relationship Id="rId11" Type="http://schemas.openxmlformats.org/officeDocument/2006/relationships/hyperlink" Target="#'B Des Red'!A1"/><Relationship Id="rId5" Type="http://schemas.openxmlformats.org/officeDocument/2006/relationships/hyperlink" Target="#Inicio!A1"/><Relationship Id="rId15" Type="http://schemas.openxmlformats.org/officeDocument/2006/relationships/hyperlink" Target="#'B Vacac'!A1"/><Relationship Id="rId10" Type="http://schemas.openxmlformats.org/officeDocument/2006/relationships/hyperlink" Target="#'B I. Vol'!A1"/><Relationship Id="rId19" Type="http://schemas.openxmlformats.org/officeDocument/2006/relationships/hyperlink" Target="#'B F G Diam'!A1"/><Relationship Id="rId4" Type="http://schemas.openxmlformats.org/officeDocument/2006/relationships/hyperlink" Target="#'Guia S'!A1"/><Relationship Id="rId9" Type="http://schemas.openxmlformats.org/officeDocument/2006/relationships/hyperlink" Target="#'B Form Eq'!A1"/><Relationship Id="rId14" Type="http://schemas.openxmlformats.org/officeDocument/2006/relationships/hyperlink" Target="#'B Patrim'!A1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hyperlink" Target="#'B Patroc'!A1"/><Relationship Id="rId13" Type="http://schemas.openxmlformats.org/officeDocument/2006/relationships/hyperlink" Target="#'B Seg'!A1"/><Relationship Id="rId18" Type="http://schemas.openxmlformats.org/officeDocument/2006/relationships/hyperlink" Target="#'B F Global'!A1"/><Relationship Id="rId3" Type="http://schemas.openxmlformats.org/officeDocument/2006/relationships/hyperlink" Target="#Sim!A1"/><Relationship Id="rId21" Type="http://schemas.openxmlformats.org/officeDocument/2006/relationships/hyperlink" Target="#'B Multig'!A1"/><Relationship Id="rId7" Type="http://schemas.openxmlformats.org/officeDocument/2006/relationships/hyperlink" Target="#'B Cliente'!A1"/><Relationship Id="rId12" Type="http://schemas.openxmlformats.org/officeDocument/2006/relationships/hyperlink" Target="#'B Av Rang'!A1"/><Relationship Id="rId17" Type="http://schemas.openxmlformats.org/officeDocument/2006/relationships/hyperlink" Target="#'B Estruc 130'!A1"/><Relationship Id="rId2" Type="http://schemas.openxmlformats.org/officeDocument/2006/relationships/hyperlink" Target="#Rangos!A1"/><Relationship Id="rId16" Type="http://schemas.openxmlformats.org/officeDocument/2006/relationships/hyperlink" Target="#'B Estruc 100'!A1"/><Relationship Id="rId20" Type="http://schemas.openxmlformats.org/officeDocument/2006/relationships/hyperlink" Target="#Premios!A1"/><Relationship Id="rId1" Type="http://schemas.openxmlformats.org/officeDocument/2006/relationships/hyperlink" Target="#Bonos!A1"/><Relationship Id="rId6" Type="http://schemas.openxmlformats.org/officeDocument/2006/relationships/image" Target="../media/image22.png"/><Relationship Id="rId11" Type="http://schemas.openxmlformats.org/officeDocument/2006/relationships/hyperlink" Target="#'B Des Red'!A1"/><Relationship Id="rId5" Type="http://schemas.openxmlformats.org/officeDocument/2006/relationships/hyperlink" Target="#Inicio!A1"/><Relationship Id="rId15" Type="http://schemas.openxmlformats.org/officeDocument/2006/relationships/hyperlink" Target="#'B Vacac'!A1"/><Relationship Id="rId10" Type="http://schemas.openxmlformats.org/officeDocument/2006/relationships/hyperlink" Target="#'B I. Vol'!A1"/><Relationship Id="rId19" Type="http://schemas.openxmlformats.org/officeDocument/2006/relationships/hyperlink" Target="#'B F G Diam'!A1"/><Relationship Id="rId4" Type="http://schemas.openxmlformats.org/officeDocument/2006/relationships/hyperlink" Target="#'Guia S'!A1"/><Relationship Id="rId9" Type="http://schemas.openxmlformats.org/officeDocument/2006/relationships/hyperlink" Target="#'B Form Eq'!A1"/><Relationship Id="rId14" Type="http://schemas.openxmlformats.org/officeDocument/2006/relationships/hyperlink" Target="#'B Patrim'!A1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hyperlink" Target="#'B Form Eq'!A1"/><Relationship Id="rId13" Type="http://schemas.openxmlformats.org/officeDocument/2006/relationships/hyperlink" Target="#'B Patrim'!A1"/><Relationship Id="rId18" Type="http://schemas.openxmlformats.org/officeDocument/2006/relationships/hyperlink" Target="#'B F G Diam'!A1"/><Relationship Id="rId3" Type="http://schemas.openxmlformats.org/officeDocument/2006/relationships/hyperlink" Target="#Sim!A1"/><Relationship Id="rId21" Type="http://schemas.openxmlformats.org/officeDocument/2006/relationships/image" Target="../media/image23.png"/><Relationship Id="rId7" Type="http://schemas.openxmlformats.org/officeDocument/2006/relationships/hyperlink" Target="#'B Patroc'!A1"/><Relationship Id="rId12" Type="http://schemas.openxmlformats.org/officeDocument/2006/relationships/hyperlink" Target="#'B Seg'!A1"/><Relationship Id="rId17" Type="http://schemas.openxmlformats.org/officeDocument/2006/relationships/hyperlink" Target="#'B F Global'!A1"/><Relationship Id="rId2" Type="http://schemas.openxmlformats.org/officeDocument/2006/relationships/hyperlink" Target="#Rangos!A1"/><Relationship Id="rId16" Type="http://schemas.openxmlformats.org/officeDocument/2006/relationships/hyperlink" Target="#'B Estruc 130'!A1"/><Relationship Id="rId20" Type="http://schemas.openxmlformats.org/officeDocument/2006/relationships/hyperlink" Target="#'B Multig'!A1"/><Relationship Id="rId1" Type="http://schemas.openxmlformats.org/officeDocument/2006/relationships/hyperlink" Target="#Bonos!A1"/><Relationship Id="rId6" Type="http://schemas.openxmlformats.org/officeDocument/2006/relationships/hyperlink" Target="#'B Cliente'!A1"/><Relationship Id="rId11" Type="http://schemas.openxmlformats.org/officeDocument/2006/relationships/hyperlink" Target="#'B Av Rang'!A1"/><Relationship Id="rId5" Type="http://schemas.openxmlformats.org/officeDocument/2006/relationships/hyperlink" Target="#Inicio!A1"/><Relationship Id="rId15" Type="http://schemas.openxmlformats.org/officeDocument/2006/relationships/hyperlink" Target="#'B Estruc 100'!A1"/><Relationship Id="rId10" Type="http://schemas.openxmlformats.org/officeDocument/2006/relationships/hyperlink" Target="#'B Des Red'!A1"/><Relationship Id="rId19" Type="http://schemas.openxmlformats.org/officeDocument/2006/relationships/hyperlink" Target="#Premios!A1"/><Relationship Id="rId4" Type="http://schemas.openxmlformats.org/officeDocument/2006/relationships/hyperlink" Target="#'Guia S'!A1"/><Relationship Id="rId9" Type="http://schemas.openxmlformats.org/officeDocument/2006/relationships/hyperlink" Target="#'B I. Vol'!A1"/><Relationship Id="rId14" Type="http://schemas.openxmlformats.org/officeDocument/2006/relationships/hyperlink" Target="#'B Vacac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hyperlink" Target="#'B Form Eq'!A1"/><Relationship Id="rId13" Type="http://schemas.openxmlformats.org/officeDocument/2006/relationships/hyperlink" Target="#'B Patrim'!A1"/><Relationship Id="rId18" Type="http://schemas.openxmlformats.org/officeDocument/2006/relationships/hyperlink" Target="#'B F G Diam'!A1"/><Relationship Id="rId3" Type="http://schemas.openxmlformats.org/officeDocument/2006/relationships/hyperlink" Target="#Sim!A1"/><Relationship Id="rId21" Type="http://schemas.openxmlformats.org/officeDocument/2006/relationships/image" Target="../media/image24.png"/><Relationship Id="rId7" Type="http://schemas.openxmlformats.org/officeDocument/2006/relationships/hyperlink" Target="#'B Patroc'!A1"/><Relationship Id="rId12" Type="http://schemas.openxmlformats.org/officeDocument/2006/relationships/hyperlink" Target="#'B Seg'!A1"/><Relationship Id="rId17" Type="http://schemas.openxmlformats.org/officeDocument/2006/relationships/hyperlink" Target="#'B F Global'!A1"/><Relationship Id="rId2" Type="http://schemas.openxmlformats.org/officeDocument/2006/relationships/hyperlink" Target="#Rangos!A1"/><Relationship Id="rId16" Type="http://schemas.openxmlformats.org/officeDocument/2006/relationships/hyperlink" Target="#'B Estruc 130'!A1"/><Relationship Id="rId20" Type="http://schemas.openxmlformats.org/officeDocument/2006/relationships/hyperlink" Target="#'B Multig'!A1"/><Relationship Id="rId1" Type="http://schemas.openxmlformats.org/officeDocument/2006/relationships/hyperlink" Target="#Bonos!A1"/><Relationship Id="rId6" Type="http://schemas.openxmlformats.org/officeDocument/2006/relationships/hyperlink" Target="#'B Cliente'!A1"/><Relationship Id="rId11" Type="http://schemas.openxmlformats.org/officeDocument/2006/relationships/hyperlink" Target="#'B Av Rang'!A1"/><Relationship Id="rId5" Type="http://schemas.openxmlformats.org/officeDocument/2006/relationships/hyperlink" Target="#Inicio!A1"/><Relationship Id="rId15" Type="http://schemas.openxmlformats.org/officeDocument/2006/relationships/hyperlink" Target="#'B Estruc 100'!A1"/><Relationship Id="rId10" Type="http://schemas.openxmlformats.org/officeDocument/2006/relationships/hyperlink" Target="#'B Des Red'!A1"/><Relationship Id="rId19" Type="http://schemas.openxmlformats.org/officeDocument/2006/relationships/hyperlink" Target="#Premios!A1"/><Relationship Id="rId4" Type="http://schemas.openxmlformats.org/officeDocument/2006/relationships/hyperlink" Target="#'Guia S'!A1"/><Relationship Id="rId9" Type="http://schemas.openxmlformats.org/officeDocument/2006/relationships/hyperlink" Target="#'B I. Vol'!A1"/><Relationship Id="rId14" Type="http://schemas.openxmlformats.org/officeDocument/2006/relationships/hyperlink" Target="#'B Vacac'!A1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hyperlink" Target="#'B Form Eq'!A1"/><Relationship Id="rId13" Type="http://schemas.openxmlformats.org/officeDocument/2006/relationships/hyperlink" Target="#'B Patrim'!A1"/><Relationship Id="rId18" Type="http://schemas.openxmlformats.org/officeDocument/2006/relationships/hyperlink" Target="#'B F G Diam'!A1"/><Relationship Id="rId3" Type="http://schemas.openxmlformats.org/officeDocument/2006/relationships/hyperlink" Target="#Sim!A1"/><Relationship Id="rId21" Type="http://schemas.openxmlformats.org/officeDocument/2006/relationships/image" Target="../media/image25.png"/><Relationship Id="rId7" Type="http://schemas.openxmlformats.org/officeDocument/2006/relationships/hyperlink" Target="#'B Patroc'!A1"/><Relationship Id="rId12" Type="http://schemas.openxmlformats.org/officeDocument/2006/relationships/hyperlink" Target="#'B Seg'!A1"/><Relationship Id="rId17" Type="http://schemas.openxmlformats.org/officeDocument/2006/relationships/hyperlink" Target="#'B F Global'!A1"/><Relationship Id="rId2" Type="http://schemas.openxmlformats.org/officeDocument/2006/relationships/hyperlink" Target="#Rangos!A1"/><Relationship Id="rId16" Type="http://schemas.openxmlformats.org/officeDocument/2006/relationships/hyperlink" Target="#'B Estruc 130'!A1"/><Relationship Id="rId20" Type="http://schemas.openxmlformats.org/officeDocument/2006/relationships/hyperlink" Target="#'B Multig'!A1"/><Relationship Id="rId1" Type="http://schemas.openxmlformats.org/officeDocument/2006/relationships/hyperlink" Target="#Bonos!A1"/><Relationship Id="rId6" Type="http://schemas.openxmlformats.org/officeDocument/2006/relationships/hyperlink" Target="#'B Cliente'!A1"/><Relationship Id="rId11" Type="http://schemas.openxmlformats.org/officeDocument/2006/relationships/hyperlink" Target="#'B Av Rang'!A1"/><Relationship Id="rId5" Type="http://schemas.openxmlformats.org/officeDocument/2006/relationships/hyperlink" Target="#Inicio!A1"/><Relationship Id="rId15" Type="http://schemas.openxmlformats.org/officeDocument/2006/relationships/hyperlink" Target="#'B Estruc 100'!A1"/><Relationship Id="rId10" Type="http://schemas.openxmlformats.org/officeDocument/2006/relationships/hyperlink" Target="#'B Des Red'!A1"/><Relationship Id="rId19" Type="http://schemas.openxmlformats.org/officeDocument/2006/relationships/hyperlink" Target="#Premios!A1"/><Relationship Id="rId4" Type="http://schemas.openxmlformats.org/officeDocument/2006/relationships/hyperlink" Target="#'Guia S'!A1"/><Relationship Id="rId9" Type="http://schemas.openxmlformats.org/officeDocument/2006/relationships/hyperlink" Target="#'B I. Vol'!A1"/><Relationship Id="rId14" Type="http://schemas.openxmlformats.org/officeDocument/2006/relationships/hyperlink" Target="#'B Vacac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Rangos!A1"/><Relationship Id="rId2" Type="http://schemas.openxmlformats.org/officeDocument/2006/relationships/image" Target="../media/image4.png"/><Relationship Id="rId1" Type="http://schemas.openxmlformats.org/officeDocument/2006/relationships/hyperlink" Target="#Sim!A1"/><Relationship Id="rId6" Type="http://schemas.openxmlformats.org/officeDocument/2006/relationships/hyperlink" Target="#Inicio!A1"/><Relationship Id="rId5" Type="http://schemas.openxmlformats.org/officeDocument/2006/relationships/hyperlink" Target="#'Guia S'!A1"/><Relationship Id="rId4" Type="http://schemas.openxmlformats.org/officeDocument/2006/relationships/hyperlink" Target="#Bono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'B Seg'!A1"/><Relationship Id="rId13" Type="http://schemas.openxmlformats.org/officeDocument/2006/relationships/hyperlink" Target="#'B F Global'!A1"/><Relationship Id="rId18" Type="http://schemas.openxmlformats.org/officeDocument/2006/relationships/hyperlink" Target="#Sim!A1"/><Relationship Id="rId3" Type="http://schemas.openxmlformats.org/officeDocument/2006/relationships/hyperlink" Target="#'B Patroc'!A1"/><Relationship Id="rId21" Type="http://schemas.openxmlformats.org/officeDocument/2006/relationships/image" Target="../media/image5.png"/><Relationship Id="rId7" Type="http://schemas.openxmlformats.org/officeDocument/2006/relationships/hyperlink" Target="#'B Av Rang'!A1"/><Relationship Id="rId12" Type="http://schemas.openxmlformats.org/officeDocument/2006/relationships/hyperlink" Target="#'B Estruc 130'!A1"/><Relationship Id="rId17" Type="http://schemas.openxmlformats.org/officeDocument/2006/relationships/hyperlink" Target="#Rangos!A1"/><Relationship Id="rId2" Type="http://schemas.openxmlformats.org/officeDocument/2006/relationships/hyperlink" Target="#'B Cliente'!A1"/><Relationship Id="rId16" Type="http://schemas.openxmlformats.org/officeDocument/2006/relationships/hyperlink" Target="#'B Multig'!A1"/><Relationship Id="rId20" Type="http://schemas.openxmlformats.org/officeDocument/2006/relationships/hyperlink" Target="#Inicio!A1"/><Relationship Id="rId1" Type="http://schemas.openxmlformats.org/officeDocument/2006/relationships/hyperlink" Target="#Bonos!A1"/><Relationship Id="rId6" Type="http://schemas.openxmlformats.org/officeDocument/2006/relationships/hyperlink" Target="#'B Des Red'!A1"/><Relationship Id="rId11" Type="http://schemas.openxmlformats.org/officeDocument/2006/relationships/hyperlink" Target="#'B Estruc 100'!A1"/><Relationship Id="rId24" Type="http://schemas.openxmlformats.org/officeDocument/2006/relationships/hyperlink" Target="https://kisem.com.mx/wp-content/uploads/2021/08/PLAN-DE-COMISIONES-KISEM-2021-PDF-PLCDOC.pdf" TargetMode="External"/><Relationship Id="rId5" Type="http://schemas.openxmlformats.org/officeDocument/2006/relationships/hyperlink" Target="#'B I. Vol'!A1"/><Relationship Id="rId15" Type="http://schemas.openxmlformats.org/officeDocument/2006/relationships/hyperlink" Target="#Premios!A1"/><Relationship Id="rId23" Type="http://schemas.openxmlformats.org/officeDocument/2006/relationships/hyperlink" Target="http://www.kisem.com.mx/" TargetMode="External"/><Relationship Id="rId10" Type="http://schemas.openxmlformats.org/officeDocument/2006/relationships/hyperlink" Target="#'B Vacac'!A1"/><Relationship Id="rId19" Type="http://schemas.openxmlformats.org/officeDocument/2006/relationships/hyperlink" Target="#'Guia S'!A1"/><Relationship Id="rId4" Type="http://schemas.openxmlformats.org/officeDocument/2006/relationships/hyperlink" Target="#'B Form Eq'!A1"/><Relationship Id="rId9" Type="http://schemas.openxmlformats.org/officeDocument/2006/relationships/hyperlink" Target="#'B Patrim'!A1"/><Relationship Id="rId14" Type="http://schemas.openxmlformats.org/officeDocument/2006/relationships/hyperlink" Target="#'B F G Diam'!A1"/><Relationship Id="rId22" Type="http://schemas.openxmlformats.org/officeDocument/2006/relationships/hyperlink" Target="http://kisem.com.mx/descargas/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Bonos!A1"/><Relationship Id="rId7" Type="http://schemas.openxmlformats.org/officeDocument/2006/relationships/hyperlink" Target="https://kisem.com.mx/wp-content/uploads/2021/08/PLAN-DE-COMISIONES-KISEM-2021-PDF-PLCDOC.pdf" TargetMode="External"/><Relationship Id="rId2" Type="http://schemas.openxmlformats.org/officeDocument/2006/relationships/hyperlink" Target="#Rangos!A1"/><Relationship Id="rId1" Type="http://schemas.openxmlformats.org/officeDocument/2006/relationships/image" Target="../media/image6.png"/><Relationship Id="rId6" Type="http://schemas.openxmlformats.org/officeDocument/2006/relationships/hyperlink" Target="#Inicio!A1"/><Relationship Id="rId5" Type="http://schemas.openxmlformats.org/officeDocument/2006/relationships/hyperlink" Target="#'Guia S'!A1"/><Relationship Id="rId4" Type="http://schemas.openxmlformats.org/officeDocument/2006/relationships/hyperlink" Target="#Sim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'GS Sim'!A1"/><Relationship Id="rId3" Type="http://schemas.openxmlformats.org/officeDocument/2006/relationships/hyperlink" Target="#Rangos!A1"/><Relationship Id="rId7" Type="http://schemas.openxmlformats.org/officeDocument/2006/relationships/hyperlink" Target="#'GS Aviso'!A1"/><Relationship Id="rId2" Type="http://schemas.openxmlformats.org/officeDocument/2006/relationships/hyperlink" Target="#'Guia S'!A1"/><Relationship Id="rId1" Type="http://schemas.openxmlformats.org/officeDocument/2006/relationships/image" Target="../media/image7.png"/><Relationship Id="rId6" Type="http://schemas.openxmlformats.org/officeDocument/2006/relationships/hyperlink" Target="#Inicio!A1"/><Relationship Id="rId11" Type="http://schemas.openxmlformats.org/officeDocument/2006/relationships/hyperlink" Target="http://kisem.com.mx/contactanos/" TargetMode="External"/><Relationship Id="rId5" Type="http://schemas.openxmlformats.org/officeDocument/2006/relationships/hyperlink" Target="#Sim!A1"/><Relationship Id="rId10" Type="http://schemas.openxmlformats.org/officeDocument/2006/relationships/hyperlink" Target="#'GS Lectura'!A1"/><Relationship Id="rId4" Type="http://schemas.openxmlformats.org/officeDocument/2006/relationships/hyperlink" Target="#Bonos!A1"/><Relationship Id="rId9" Type="http://schemas.openxmlformats.org/officeDocument/2006/relationships/hyperlink" Target="#'GS Datos'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GS Sim'!A1"/><Relationship Id="rId3" Type="http://schemas.openxmlformats.org/officeDocument/2006/relationships/hyperlink" Target="#Bonos!A1"/><Relationship Id="rId7" Type="http://schemas.openxmlformats.org/officeDocument/2006/relationships/hyperlink" Target="#'GS Aviso'!A1"/><Relationship Id="rId2" Type="http://schemas.openxmlformats.org/officeDocument/2006/relationships/hyperlink" Target="#Rangos!A1"/><Relationship Id="rId1" Type="http://schemas.openxmlformats.org/officeDocument/2006/relationships/hyperlink" Target="#'Guia S'!A1"/><Relationship Id="rId6" Type="http://schemas.openxmlformats.org/officeDocument/2006/relationships/image" Target="../media/image8.png"/><Relationship Id="rId5" Type="http://schemas.openxmlformats.org/officeDocument/2006/relationships/hyperlink" Target="#Inicio!A1"/><Relationship Id="rId10" Type="http://schemas.openxmlformats.org/officeDocument/2006/relationships/hyperlink" Target="#'GS Lectura'!A1"/><Relationship Id="rId4" Type="http://schemas.openxmlformats.org/officeDocument/2006/relationships/hyperlink" Target="#Sim!A1"/><Relationship Id="rId9" Type="http://schemas.openxmlformats.org/officeDocument/2006/relationships/hyperlink" Target="#'GS Datos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GS Sim'!A1"/><Relationship Id="rId3" Type="http://schemas.openxmlformats.org/officeDocument/2006/relationships/hyperlink" Target="#Bonos!A1"/><Relationship Id="rId7" Type="http://schemas.openxmlformats.org/officeDocument/2006/relationships/hyperlink" Target="#'GS Aviso'!A1"/><Relationship Id="rId2" Type="http://schemas.openxmlformats.org/officeDocument/2006/relationships/hyperlink" Target="#Rangos!A1"/><Relationship Id="rId1" Type="http://schemas.openxmlformats.org/officeDocument/2006/relationships/hyperlink" Target="#'Guia S'!A1"/><Relationship Id="rId6" Type="http://schemas.openxmlformats.org/officeDocument/2006/relationships/image" Target="../media/image9.png"/><Relationship Id="rId5" Type="http://schemas.openxmlformats.org/officeDocument/2006/relationships/hyperlink" Target="#Inicio!A1"/><Relationship Id="rId10" Type="http://schemas.openxmlformats.org/officeDocument/2006/relationships/hyperlink" Target="#'GS Lectura'!A1"/><Relationship Id="rId4" Type="http://schemas.openxmlformats.org/officeDocument/2006/relationships/hyperlink" Target="#Sim!A1"/><Relationship Id="rId9" Type="http://schemas.openxmlformats.org/officeDocument/2006/relationships/hyperlink" Target="#'GS Datos'!A1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'GS Sim'!A1"/><Relationship Id="rId3" Type="http://schemas.openxmlformats.org/officeDocument/2006/relationships/hyperlink" Target="#Bonos!A1"/><Relationship Id="rId7" Type="http://schemas.openxmlformats.org/officeDocument/2006/relationships/hyperlink" Target="#'GS Aviso'!A1"/><Relationship Id="rId2" Type="http://schemas.openxmlformats.org/officeDocument/2006/relationships/hyperlink" Target="#Rangos!A1"/><Relationship Id="rId1" Type="http://schemas.openxmlformats.org/officeDocument/2006/relationships/hyperlink" Target="#'Guia S'!A1"/><Relationship Id="rId6" Type="http://schemas.openxmlformats.org/officeDocument/2006/relationships/image" Target="../media/image10.png"/><Relationship Id="rId5" Type="http://schemas.openxmlformats.org/officeDocument/2006/relationships/hyperlink" Target="#Inicio!A1"/><Relationship Id="rId10" Type="http://schemas.openxmlformats.org/officeDocument/2006/relationships/hyperlink" Target="#'GS Lectura'!A1"/><Relationship Id="rId4" Type="http://schemas.openxmlformats.org/officeDocument/2006/relationships/hyperlink" Target="#Sim!A1"/><Relationship Id="rId9" Type="http://schemas.openxmlformats.org/officeDocument/2006/relationships/hyperlink" Target="#'GS Dato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</xdr:colOff>
      <xdr:row>0</xdr:row>
      <xdr:rowOff>98532</xdr:rowOff>
    </xdr:from>
    <xdr:to>
      <xdr:col>0</xdr:col>
      <xdr:colOff>266404</xdr:colOff>
      <xdr:row>4</xdr:row>
      <xdr:rowOff>107727</xdr:rowOff>
    </xdr:to>
    <xdr:sp macro="" textlink="">
      <xdr:nvSpPr>
        <xdr:cNvPr id="11" name="Diagrama de flujo: operación manual 1">
          <a:hlinkClick xmlns:r="http://schemas.openxmlformats.org/officeDocument/2006/relationships" r:id="rId1" tooltip="Inicio"/>
          <a:extLst>
            <a:ext uri="{FF2B5EF4-FFF2-40B4-BE49-F238E27FC236}">
              <a16:creationId xmlns:a16="http://schemas.microsoft.com/office/drawing/2014/main" id="{028B4AA7-25C9-4CD7-A3E3-182AE7069EB1}"/>
            </a:ext>
          </a:extLst>
        </xdr:cNvPr>
        <xdr:cNvSpPr/>
      </xdr:nvSpPr>
      <xdr:spPr>
        <a:xfrm rot="16200000">
          <a:off x="-206411" y="304947"/>
          <a:ext cx="679229" cy="266400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solidFill>
          <a:srgbClr val="FF0000"/>
        </a:solidFill>
        <a:ln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INICIO</a:t>
          </a:r>
        </a:p>
      </xdr:txBody>
    </xdr:sp>
    <xdr:clientData/>
  </xdr:twoCellAnchor>
  <xdr:twoCellAnchor>
    <xdr:from>
      <xdr:col>0</xdr:col>
      <xdr:colOff>1</xdr:colOff>
      <xdr:row>15</xdr:row>
      <xdr:rowOff>58614</xdr:rowOff>
    </xdr:from>
    <xdr:to>
      <xdr:col>0</xdr:col>
      <xdr:colOff>207248</xdr:colOff>
      <xdr:row>19</xdr:row>
      <xdr:rowOff>3941</xdr:rowOff>
    </xdr:to>
    <xdr:sp macro="" textlink="">
      <xdr:nvSpPr>
        <xdr:cNvPr id="7" name="Diagrama de flujo: operación manual 1">
          <a:hlinkClick xmlns:r="http://schemas.openxmlformats.org/officeDocument/2006/relationships" r:id="rId2" tooltip="Rangos"/>
          <a:extLst>
            <a:ext uri="{FF2B5EF4-FFF2-40B4-BE49-F238E27FC236}">
              <a16:creationId xmlns:a16="http://schemas.microsoft.com/office/drawing/2014/main" id="{81F11E23-3809-4DC7-89E3-9CEF7F476376}"/>
            </a:ext>
          </a:extLst>
        </xdr:cNvPr>
        <xdr:cNvSpPr/>
      </xdr:nvSpPr>
      <xdr:spPr>
        <a:xfrm rot="16200000">
          <a:off x="-250039" y="3070904"/>
          <a:ext cx="707327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7030A0"/>
          </a:fgClr>
          <a:bgClr>
            <a:srgbClr val="C00000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RANGOS</a:t>
          </a:r>
        </a:p>
      </xdr:txBody>
    </xdr:sp>
    <xdr:clientData/>
  </xdr:twoCellAnchor>
  <xdr:twoCellAnchor>
    <xdr:from>
      <xdr:col>0</xdr:col>
      <xdr:colOff>0</xdr:colOff>
      <xdr:row>12</xdr:row>
      <xdr:rowOff>72366</xdr:rowOff>
    </xdr:from>
    <xdr:to>
      <xdr:col>0</xdr:col>
      <xdr:colOff>207247</xdr:colOff>
      <xdr:row>15</xdr:row>
      <xdr:rowOff>141669</xdr:rowOff>
    </xdr:to>
    <xdr:sp macro="" textlink="">
      <xdr:nvSpPr>
        <xdr:cNvPr id="8" name="Diagrama de flujo: operación manual 1">
          <a:hlinkClick xmlns:r="http://schemas.openxmlformats.org/officeDocument/2006/relationships" r:id="rId3" tooltip="Descripción bonos"/>
          <a:extLst>
            <a:ext uri="{FF2B5EF4-FFF2-40B4-BE49-F238E27FC236}">
              <a16:creationId xmlns:a16="http://schemas.microsoft.com/office/drawing/2014/main" id="{40792E1A-13FB-4A0D-B251-2E4CD31479C1}"/>
            </a:ext>
          </a:extLst>
        </xdr:cNvPr>
        <xdr:cNvSpPr/>
      </xdr:nvSpPr>
      <xdr:spPr>
        <a:xfrm rot="16200000">
          <a:off x="-216778" y="2479894"/>
          <a:ext cx="640803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2060"/>
          </a:fgClr>
          <a:bgClr>
            <a:srgbClr val="00A29E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BONOS</a:t>
          </a:r>
        </a:p>
      </xdr:txBody>
    </xdr:sp>
    <xdr:clientData/>
  </xdr:twoCellAnchor>
  <xdr:twoCellAnchor>
    <xdr:from>
      <xdr:col>0</xdr:col>
      <xdr:colOff>0</xdr:colOff>
      <xdr:row>7</xdr:row>
      <xdr:rowOff>161156</xdr:rowOff>
    </xdr:from>
    <xdr:to>
      <xdr:col>0</xdr:col>
      <xdr:colOff>207247</xdr:colOff>
      <xdr:row>12</xdr:row>
      <xdr:rowOff>125355</xdr:rowOff>
    </xdr:to>
    <xdr:sp macro="" textlink="">
      <xdr:nvSpPr>
        <xdr:cNvPr id="9" name="Diagrama de flujo: operación manual 1">
          <a:hlinkClick xmlns:r="http://schemas.openxmlformats.org/officeDocument/2006/relationships" r:id="rId4" tooltip="Simulador"/>
          <a:extLst>
            <a:ext uri="{FF2B5EF4-FFF2-40B4-BE49-F238E27FC236}">
              <a16:creationId xmlns:a16="http://schemas.microsoft.com/office/drawing/2014/main" id="{CF676CD1-3F72-4EB2-986C-D785C19650D3}"/>
            </a:ext>
          </a:extLst>
        </xdr:cNvPr>
        <xdr:cNvSpPr/>
      </xdr:nvSpPr>
      <xdr:spPr>
        <a:xfrm rot="16200000">
          <a:off x="-354726" y="1754132"/>
          <a:ext cx="916699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2060"/>
          </a:fgClr>
          <a:bgClr>
            <a:srgbClr val="00FFFF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SIMULADOR</a:t>
          </a:r>
        </a:p>
      </xdr:txBody>
    </xdr:sp>
    <xdr:clientData/>
  </xdr:twoCellAnchor>
  <xdr:twoCellAnchor>
    <xdr:from>
      <xdr:col>0</xdr:col>
      <xdr:colOff>1</xdr:colOff>
      <xdr:row>4</xdr:row>
      <xdr:rowOff>29340</xdr:rowOff>
    </xdr:from>
    <xdr:to>
      <xdr:col>0</xdr:col>
      <xdr:colOff>207249</xdr:colOff>
      <xdr:row>8</xdr:row>
      <xdr:rowOff>36345</xdr:rowOff>
    </xdr:to>
    <xdr:sp macro="" textlink="">
      <xdr:nvSpPr>
        <xdr:cNvPr id="10" name="Diagrama de flujo: operación manual 1">
          <a:hlinkClick xmlns:r="http://schemas.openxmlformats.org/officeDocument/2006/relationships" r:id="rId5" tooltip="Guía simulador"/>
          <a:extLst>
            <a:ext uri="{FF2B5EF4-FFF2-40B4-BE49-F238E27FC236}">
              <a16:creationId xmlns:a16="http://schemas.microsoft.com/office/drawing/2014/main" id="{16AC63FC-C73A-4C69-90FE-B29F34D1D17B}"/>
            </a:ext>
          </a:extLst>
        </xdr:cNvPr>
        <xdr:cNvSpPr/>
      </xdr:nvSpPr>
      <xdr:spPr>
        <a:xfrm rot="16200000">
          <a:off x="-280878" y="976969"/>
          <a:ext cx="769005" cy="207248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2060"/>
          </a:fgClr>
          <a:bgClr>
            <a:schemeClr val="accent1">
              <a:lumMod val="60000"/>
              <a:lumOff val="40000"/>
            </a:schemeClr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GUÍA SIM</a:t>
          </a:r>
        </a:p>
      </xdr:txBody>
    </xdr:sp>
    <xdr:clientData/>
  </xdr:twoCellAnchor>
  <xdr:twoCellAnchor editAs="oneCell">
    <xdr:from>
      <xdr:col>1</xdr:col>
      <xdr:colOff>4082</xdr:colOff>
      <xdr:row>1</xdr:row>
      <xdr:rowOff>5443</xdr:rowOff>
    </xdr:from>
    <xdr:to>
      <xdr:col>85</xdr:col>
      <xdr:colOff>0</xdr:colOff>
      <xdr:row>19</xdr:row>
      <xdr:rowOff>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5A2E502-5D99-41FF-B784-3AB551693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807" y="100693"/>
          <a:ext cx="9625693" cy="3423558"/>
        </a:xfrm>
        <a:prstGeom prst="rect">
          <a:avLst/>
        </a:prstGeom>
      </xdr:spPr>
    </xdr:pic>
    <xdr:clientData/>
  </xdr:twoCellAnchor>
  <xdr:twoCellAnchor editAs="oneCell">
    <xdr:from>
      <xdr:col>57</xdr:col>
      <xdr:colOff>9525</xdr:colOff>
      <xdr:row>14</xdr:row>
      <xdr:rowOff>27214</xdr:rowOff>
    </xdr:from>
    <xdr:to>
      <xdr:col>75</xdr:col>
      <xdr:colOff>112787</xdr:colOff>
      <xdr:row>17</xdr:row>
      <xdr:rowOff>114299</xdr:rowOff>
    </xdr:to>
    <xdr:pic>
      <xdr:nvPicPr>
        <xdr:cNvPr id="13" name="Imagen 12">
          <a:hlinkClick xmlns:r="http://schemas.openxmlformats.org/officeDocument/2006/relationships" r:id="rId7" tooltip="Kisem sitio web"/>
          <a:extLst>
            <a:ext uri="{FF2B5EF4-FFF2-40B4-BE49-F238E27FC236}">
              <a16:creationId xmlns:a16="http://schemas.microsoft.com/office/drawing/2014/main" id="{5512DA67-4B24-4CB0-A7D7-DE056F747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5625" y="2598964"/>
          <a:ext cx="2160662" cy="658585"/>
        </a:xfrm>
        <a:prstGeom prst="rect">
          <a:avLst/>
        </a:prstGeom>
      </xdr:spPr>
    </xdr:pic>
    <xdr:clientData/>
  </xdr:twoCellAnchor>
  <xdr:twoCellAnchor>
    <xdr:from>
      <xdr:col>73</xdr:col>
      <xdr:colOff>91966</xdr:colOff>
      <xdr:row>17</xdr:row>
      <xdr:rowOff>83427</xdr:rowOff>
    </xdr:from>
    <xdr:to>
      <xdr:col>85</xdr:col>
      <xdr:colOff>16094</xdr:colOff>
      <xdr:row>18</xdr:row>
      <xdr:rowOff>178677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95F4CA9-2D5A-B907-C828-03700FB63A67}"/>
            </a:ext>
          </a:extLst>
        </xdr:cNvPr>
        <xdr:cNvSpPr txBox="1"/>
      </xdr:nvSpPr>
      <xdr:spPr>
        <a:xfrm>
          <a:off x="8631621" y="3229961"/>
          <a:ext cx="1264197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ES" sz="1400" b="1">
              <a:gradFill>
                <a:gsLst>
                  <a:gs pos="89000">
                    <a:srgbClr val="00B28E"/>
                  </a:gs>
                  <a:gs pos="24000">
                    <a:schemeClr val="tx1"/>
                  </a:gs>
                  <a:gs pos="100000">
                    <a:srgbClr val="00FFCC"/>
                  </a:gs>
                </a:gsLst>
                <a:lin ang="8400000" scaled="0"/>
              </a:gradFill>
            </a:rPr>
            <a:t>XLS-SIM-722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72365</xdr:rowOff>
    </xdr:from>
    <xdr:to>
      <xdr:col>0</xdr:col>
      <xdr:colOff>267891</xdr:colOff>
      <xdr:row>15</xdr:row>
      <xdr:rowOff>141668</xdr:rowOff>
    </xdr:to>
    <xdr:sp macro="" textlink="">
      <xdr:nvSpPr>
        <xdr:cNvPr id="2" name="Diagrama de flujo: operación manua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219AB5-FA15-4B0A-8D8F-8121DDC58C64}"/>
            </a:ext>
          </a:extLst>
        </xdr:cNvPr>
        <xdr:cNvSpPr/>
      </xdr:nvSpPr>
      <xdr:spPr>
        <a:xfrm rot="16200000">
          <a:off x="-186456" y="2449571"/>
          <a:ext cx="640803" cy="267891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solidFill>
          <a:srgbClr val="FF0000"/>
        </a:solidFill>
        <a:ln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BONOS</a:t>
          </a:r>
        </a:p>
      </xdr:txBody>
    </xdr:sp>
    <xdr:clientData/>
  </xdr:twoCellAnchor>
  <xdr:twoCellAnchor>
    <xdr:from>
      <xdr:col>0</xdr:col>
      <xdr:colOff>1</xdr:colOff>
      <xdr:row>15</xdr:row>
      <xdr:rowOff>58614</xdr:rowOff>
    </xdr:from>
    <xdr:to>
      <xdr:col>0</xdr:col>
      <xdr:colOff>207248</xdr:colOff>
      <xdr:row>19</xdr:row>
      <xdr:rowOff>3941</xdr:rowOff>
    </xdr:to>
    <xdr:sp macro="" textlink="">
      <xdr:nvSpPr>
        <xdr:cNvPr id="18" name="Diagrama de flujo: operación manual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EFCB49-F71C-4B43-81EC-EC369ADE7C5C}"/>
            </a:ext>
          </a:extLst>
        </xdr:cNvPr>
        <xdr:cNvSpPr/>
      </xdr:nvSpPr>
      <xdr:spPr>
        <a:xfrm rot="16200000">
          <a:off x="-250039" y="3070904"/>
          <a:ext cx="707327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7030A0"/>
          </a:fgClr>
          <a:bgClr>
            <a:srgbClr val="C00000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RANGOS</a:t>
          </a:r>
        </a:p>
      </xdr:txBody>
    </xdr:sp>
    <xdr:clientData/>
  </xdr:twoCellAnchor>
  <xdr:twoCellAnchor>
    <xdr:from>
      <xdr:col>0</xdr:col>
      <xdr:colOff>0</xdr:colOff>
      <xdr:row>7</xdr:row>
      <xdr:rowOff>161156</xdr:rowOff>
    </xdr:from>
    <xdr:to>
      <xdr:col>0</xdr:col>
      <xdr:colOff>207247</xdr:colOff>
      <xdr:row>12</xdr:row>
      <xdr:rowOff>125355</xdr:rowOff>
    </xdr:to>
    <xdr:sp macro="" textlink="">
      <xdr:nvSpPr>
        <xdr:cNvPr id="19" name="Diagrama de flujo: operación manual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79AC6ED-A5EC-4DB2-987D-57E5AC67872F}"/>
            </a:ext>
          </a:extLst>
        </xdr:cNvPr>
        <xdr:cNvSpPr/>
      </xdr:nvSpPr>
      <xdr:spPr>
        <a:xfrm rot="16200000">
          <a:off x="-354726" y="1754132"/>
          <a:ext cx="916699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2060"/>
          </a:fgClr>
          <a:bgClr>
            <a:srgbClr val="00FFFF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SIMULADOR</a:t>
          </a:r>
        </a:p>
      </xdr:txBody>
    </xdr:sp>
    <xdr:clientData/>
  </xdr:twoCellAnchor>
  <xdr:twoCellAnchor>
    <xdr:from>
      <xdr:col>0</xdr:col>
      <xdr:colOff>1</xdr:colOff>
      <xdr:row>4</xdr:row>
      <xdr:rowOff>29340</xdr:rowOff>
    </xdr:from>
    <xdr:to>
      <xdr:col>0</xdr:col>
      <xdr:colOff>207249</xdr:colOff>
      <xdr:row>8</xdr:row>
      <xdr:rowOff>36345</xdr:rowOff>
    </xdr:to>
    <xdr:sp macro="" textlink="">
      <xdr:nvSpPr>
        <xdr:cNvPr id="20" name="Diagrama de flujo: operación manual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2164644-655A-4B08-8DE0-9418AD36B83B}"/>
            </a:ext>
          </a:extLst>
        </xdr:cNvPr>
        <xdr:cNvSpPr/>
      </xdr:nvSpPr>
      <xdr:spPr>
        <a:xfrm rot="16200000">
          <a:off x="-280878" y="976969"/>
          <a:ext cx="769005" cy="207248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2060"/>
          </a:fgClr>
          <a:bgClr>
            <a:schemeClr val="accent1">
              <a:lumMod val="60000"/>
              <a:lumOff val="40000"/>
            </a:schemeClr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GUÍA SIM</a:t>
          </a:r>
        </a:p>
      </xdr:txBody>
    </xdr:sp>
    <xdr:clientData/>
  </xdr:twoCellAnchor>
  <xdr:twoCellAnchor>
    <xdr:from>
      <xdr:col>0</xdr:col>
      <xdr:colOff>3</xdr:colOff>
      <xdr:row>1</xdr:row>
      <xdr:rowOff>0</xdr:rowOff>
    </xdr:from>
    <xdr:to>
      <xdr:col>0</xdr:col>
      <xdr:colOff>207252</xdr:colOff>
      <xdr:row>4</xdr:row>
      <xdr:rowOff>107729</xdr:rowOff>
    </xdr:to>
    <xdr:sp macro="" textlink="">
      <xdr:nvSpPr>
        <xdr:cNvPr id="21" name="Diagrama de flujo: operación manual 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DF0C64F-9656-485C-ACA5-9E5DC3A75E8C}"/>
            </a:ext>
          </a:extLst>
        </xdr:cNvPr>
        <xdr:cNvSpPr/>
      </xdr:nvSpPr>
      <xdr:spPr>
        <a:xfrm rot="16200000">
          <a:off x="-235987" y="331240"/>
          <a:ext cx="679229" cy="207249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359E"/>
          </a:fgClr>
          <a:bgClr>
            <a:schemeClr val="accent1">
              <a:lumMod val="60000"/>
              <a:lumOff val="40000"/>
            </a:schemeClr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INICIO</a:t>
          </a:r>
        </a:p>
      </xdr:txBody>
    </xdr:sp>
    <xdr:clientData/>
  </xdr:twoCellAnchor>
  <xdr:twoCellAnchor editAs="oneCell">
    <xdr:from>
      <xdr:col>20</xdr:col>
      <xdr:colOff>7327</xdr:colOff>
      <xdr:row>0</xdr:row>
      <xdr:rowOff>39413</xdr:rowOff>
    </xdr:from>
    <xdr:to>
      <xdr:col>84</xdr:col>
      <xdr:colOff>108857</xdr:colOff>
      <xdr:row>19</xdr:row>
      <xdr:rowOff>0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id="{6F7AD458-3D13-48A7-A2BA-42928EF6A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98140" y="39413"/>
          <a:ext cx="7503815" cy="3484837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</xdr:row>
      <xdr:rowOff>66675</xdr:rowOff>
    </xdr:from>
    <xdr:to>
      <xdr:col>19</xdr:col>
      <xdr:colOff>78125</xdr:colOff>
      <xdr:row>2</xdr:row>
      <xdr:rowOff>34460</xdr:rowOff>
    </xdr:to>
    <xdr:sp macro="" textlink="">
      <xdr:nvSpPr>
        <xdr:cNvPr id="37" name="Rectángulo: esquinas diagonales cortadas 36">
          <a:hlinkClick xmlns:r="http://schemas.openxmlformats.org/officeDocument/2006/relationships" r:id="rId7" tooltip="Cliente"/>
          <a:extLst>
            <a:ext uri="{FF2B5EF4-FFF2-40B4-BE49-F238E27FC236}">
              <a16:creationId xmlns:a16="http://schemas.microsoft.com/office/drawing/2014/main" id="{AF5C205B-2EC5-4B19-A915-5EE8495D67D0}"/>
            </a:ext>
          </a:extLst>
        </xdr:cNvPr>
        <xdr:cNvSpPr/>
      </xdr:nvSpPr>
      <xdr:spPr>
        <a:xfrm>
          <a:off x="485775" y="161925"/>
          <a:ext cx="2116475" cy="158285"/>
        </a:xfrm>
        <a:prstGeom prst="snip2DiagRect">
          <a:avLst/>
        </a:prstGeom>
        <a:solidFill>
          <a:srgbClr val="FF0000"/>
        </a:solidFill>
        <a:effectLst>
          <a:innerShdw blurRad="63500" dist="50800" dir="18900000">
            <a:prstClr val="black">
              <a:alpha val="50000"/>
            </a:prstClr>
          </a:innerShdw>
        </a:effectLst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chemeClr val="bg1"/>
              </a:solidFill>
              <a:latin typeface="Uniform 4" panose="02000000000000000000" pitchFamily="2" charset="0"/>
              <a:ea typeface="+mn-ea"/>
              <a:cs typeface="+mn-cs"/>
            </a:rPr>
            <a:t>CLIENTE</a:t>
          </a:r>
        </a:p>
      </xdr:txBody>
    </xdr:sp>
    <xdr:clientData/>
  </xdr:twoCellAnchor>
  <xdr:twoCellAnchor>
    <xdr:from>
      <xdr:col>1</xdr:col>
      <xdr:colOff>19050</xdr:colOff>
      <xdr:row>2</xdr:row>
      <xdr:rowOff>87040</xdr:rowOff>
    </xdr:from>
    <xdr:to>
      <xdr:col>19</xdr:col>
      <xdr:colOff>78125</xdr:colOff>
      <xdr:row>3</xdr:row>
      <xdr:rowOff>69666</xdr:rowOff>
    </xdr:to>
    <xdr:sp macro="" textlink="">
      <xdr:nvSpPr>
        <xdr:cNvPr id="38" name="Rectángulo: esquinas diagonales cortadas 37">
          <a:hlinkClick xmlns:r="http://schemas.openxmlformats.org/officeDocument/2006/relationships" r:id="rId8" tooltip="Patrocinio"/>
          <a:extLst>
            <a:ext uri="{FF2B5EF4-FFF2-40B4-BE49-F238E27FC236}">
              <a16:creationId xmlns:a16="http://schemas.microsoft.com/office/drawing/2014/main" id="{E38E1EA2-1014-4E64-A8AB-2E35E5C1001C}"/>
            </a:ext>
          </a:extLst>
        </xdr:cNvPr>
        <xdr:cNvSpPr/>
      </xdr:nvSpPr>
      <xdr:spPr>
        <a:xfrm>
          <a:off x="485775" y="372790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PATROCINIO</a:t>
          </a:r>
        </a:p>
      </xdr:txBody>
    </xdr:sp>
    <xdr:clientData/>
  </xdr:twoCellAnchor>
  <xdr:twoCellAnchor>
    <xdr:from>
      <xdr:col>1</xdr:col>
      <xdr:colOff>19050</xdr:colOff>
      <xdr:row>3</xdr:row>
      <xdr:rowOff>122246</xdr:rowOff>
    </xdr:from>
    <xdr:to>
      <xdr:col>19</xdr:col>
      <xdr:colOff>78125</xdr:colOff>
      <xdr:row>4</xdr:row>
      <xdr:rowOff>104872</xdr:rowOff>
    </xdr:to>
    <xdr:sp macro="" textlink="">
      <xdr:nvSpPr>
        <xdr:cNvPr id="39" name="Rectángulo: esquinas diagonales cortadas 38">
          <a:hlinkClick xmlns:r="http://schemas.openxmlformats.org/officeDocument/2006/relationships" r:id="rId9" tooltip="Formación de Equipo"/>
          <a:extLst>
            <a:ext uri="{FF2B5EF4-FFF2-40B4-BE49-F238E27FC236}">
              <a16:creationId xmlns:a16="http://schemas.microsoft.com/office/drawing/2014/main" id="{1C7BEBDB-2049-4C72-8A5E-168F8BEE5579}"/>
            </a:ext>
          </a:extLst>
        </xdr:cNvPr>
        <xdr:cNvSpPr/>
      </xdr:nvSpPr>
      <xdr:spPr>
        <a:xfrm>
          <a:off x="485775" y="598496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FORMACIÓN DE EQUIPO </a:t>
          </a:r>
        </a:p>
      </xdr:txBody>
    </xdr:sp>
    <xdr:clientData/>
  </xdr:twoCellAnchor>
  <xdr:twoCellAnchor>
    <xdr:from>
      <xdr:col>1</xdr:col>
      <xdr:colOff>19050</xdr:colOff>
      <xdr:row>4</xdr:row>
      <xdr:rowOff>157452</xdr:rowOff>
    </xdr:from>
    <xdr:to>
      <xdr:col>19</xdr:col>
      <xdr:colOff>78125</xdr:colOff>
      <xdr:row>5</xdr:row>
      <xdr:rowOff>140078</xdr:rowOff>
    </xdr:to>
    <xdr:sp macro="" textlink="">
      <xdr:nvSpPr>
        <xdr:cNvPr id="40" name="Rectángulo: esquinas diagonales cortadas 39">
          <a:hlinkClick xmlns:r="http://schemas.openxmlformats.org/officeDocument/2006/relationships" r:id="rId10" tooltip="Igualación de Volumen"/>
          <a:extLst>
            <a:ext uri="{FF2B5EF4-FFF2-40B4-BE49-F238E27FC236}">
              <a16:creationId xmlns:a16="http://schemas.microsoft.com/office/drawing/2014/main" id="{307BE417-98BD-4436-A2E7-7CE8F64F2E3F}"/>
            </a:ext>
          </a:extLst>
        </xdr:cNvPr>
        <xdr:cNvSpPr/>
      </xdr:nvSpPr>
      <xdr:spPr>
        <a:xfrm>
          <a:off x="485775" y="824202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09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IGUALACIÓN DE VOLUMEN</a:t>
          </a:r>
        </a:p>
      </xdr:txBody>
    </xdr:sp>
    <xdr:clientData/>
  </xdr:twoCellAnchor>
  <xdr:twoCellAnchor>
    <xdr:from>
      <xdr:col>1</xdr:col>
      <xdr:colOff>19050</xdr:colOff>
      <xdr:row>6</xdr:row>
      <xdr:rowOff>2158</xdr:rowOff>
    </xdr:from>
    <xdr:to>
      <xdr:col>19</xdr:col>
      <xdr:colOff>78125</xdr:colOff>
      <xdr:row>6</xdr:row>
      <xdr:rowOff>175284</xdr:rowOff>
    </xdr:to>
    <xdr:sp macro="" textlink="">
      <xdr:nvSpPr>
        <xdr:cNvPr id="41" name="Rectángulo: esquinas diagonales cortadas 40">
          <a:hlinkClick xmlns:r="http://schemas.openxmlformats.org/officeDocument/2006/relationships" r:id="rId11" tooltip="Desarrollo de Red"/>
          <a:extLst>
            <a:ext uri="{FF2B5EF4-FFF2-40B4-BE49-F238E27FC236}">
              <a16:creationId xmlns:a16="http://schemas.microsoft.com/office/drawing/2014/main" id="{8B4CBE5B-A738-4829-956E-012A00DEC3C4}"/>
            </a:ext>
          </a:extLst>
        </xdr:cNvPr>
        <xdr:cNvSpPr/>
      </xdr:nvSpPr>
      <xdr:spPr>
        <a:xfrm>
          <a:off x="485775" y="1049908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DESARROLLO DE RED</a:t>
          </a:r>
        </a:p>
      </xdr:txBody>
    </xdr:sp>
    <xdr:clientData/>
  </xdr:twoCellAnchor>
  <xdr:twoCellAnchor>
    <xdr:from>
      <xdr:col>1</xdr:col>
      <xdr:colOff>19050</xdr:colOff>
      <xdr:row>7</xdr:row>
      <xdr:rowOff>37364</xdr:rowOff>
    </xdr:from>
    <xdr:to>
      <xdr:col>19</xdr:col>
      <xdr:colOff>78125</xdr:colOff>
      <xdr:row>8</xdr:row>
      <xdr:rowOff>19990</xdr:rowOff>
    </xdr:to>
    <xdr:sp macro="" textlink="">
      <xdr:nvSpPr>
        <xdr:cNvPr id="42" name="Rectángulo: esquinas diagonales cortadas 41">
          <a:hlinkClick xmlns:r="http://schemas.openxmlformats.org/officeDocument/2006/relationships" r:id="rId12" tooltip="Avance de Rango"/>
          <a:extLst>
            <a:ext uri="{FF2B5EF4-FFF2-40B4-BE49-F238E27FC236}">
              <a16:creationId xmlns:a16="http://schemas.microsoft.com/office/drawing/2014/main" id="{FDE9678C-FBCD-4A34-A0D9-E162AF647D3F}"/>
            </a:ext>
          </a:extLst>
        </xdr:cNvPr>
        <xdr:cNvSpPr/>
      </xdr:nvSpPr>
      <xdr:spPr>
        <a:xfrm>
          <a:off x="485775" y="1275614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AVANCE DE RANGO</a:t>
          </a:r>
        </a:p>
      </xdr:txBody>
    </xdr:sp>
    <xdr:clientData/>
  </xdr:twoCellAnchor>
  <xdr:twoCellAnchor>
    <xdr:from>
      <xdr:col>1</xdr:col>
      <xdr:colOff>19050</xdr:colOff>
      <xdr:row>8</xdr:row>
      <xdr:rowOff>72570</xdr:rowOff>
    </xdr:from>
    <xdr:to>
      <xdr:col>19</xdr:col>
      <xdr:colOff>78125</xdr:colOff>
      <xdr:row>9</xdr:row>
      <xdr:rowOff>55196</xdr:rowOff>
    </xdr:to>
    <xdr:sp macro="" textlink="">
      <xdr:nvSpPr>
        <xdr:cNvPr id="43" name="Rectángulo: esquinas diagonales cortadas 42">
          <a:hlinkClick xmlns:r="http://schemas.openxmlformats.org/officeDocument/2006/relationships" r:id="rId13" tooltip="Seguimiento"/>
          <a:extLst>
            <a:ext uri="{FF2B5EF4-FFF2-40B4-BE49-F238E27FC236}">
              <a16:creationId xmlns:a16="http://schemas.microsoft.com/office/drawing/2014/main" id="{6A4AEAE8-6C15-48AD-A7B7-1EEE423B55F9}"/>
            </a:ext>
          </a:extLst>
        </xdr:cNvPr>
        <xdr:cNvSpPr/>
      </xdr:nvSpPr>
      <xdr:spPr>
        <a:xfrm>
          <a:off x="485775" y="1501320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SEGUIMIENTO</a:t>
          </a:r>
        </a:p>
      </xdr:txBody>
    </xdr:sp>
    <xdr:clientData/>
  </xdr:twoCellAnchor>
  <xdr:twoCellAnchor>
    <xdr:from>
      <xdr:col>1</xdr:col>
      <xdr:colOff>19050</xdr:colOff>
      <xdr:row>9</xdr:row>
      <xdr:rowOff>107776</xdr:rowOff>
    </xdr:from>
    <xdr:to>
      <xdr:col>19</xdr:col>
      <xdr:colOff>78125</xdr:colOff>
      <xdr:row>10</xdr:row>
      <xdr:rowOff>90402</xdr:rowOff>
    </xdr:to>
    <xdr:sp macro="" textlink="">
      <xdr:nvSpPr>
        <xdr:cNvPr id="44" name="Rectángulo: esquinas diagonales cortadas 43">
          <a:hlinkClick xmlns:r="http://schemas.openxmlformats.org/officeDocument/2006/relationships" r:id="rId14" tooltip="Patrimonial"/>
          <a:extLst>
            <a:ext uri="{FF2B5EF4-FFF2-40B4-BE49-F238E27FC236}">
              <a16:creationId xmlns:a16="http://schemas.microsoft.com/office/drawing/2014/main" id="{C69B687B-8075-4BE5-9F6A-36AE16F8E04E}"/>
            </a:ext>
          </a:extLst>
        </xdr:cNvPr>
        <xdr:cNvSpPr/>
      </xdr:nvSpPr>
      <xdr:spPr>
        <a:xfrm>
          <a:off x="485775" y="1727026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PATRIMONIAL</a:t>
          </a:r>
        </a:p>
      </xdr:txBody>
    </xdr:sp>
    <xdr:clientData/>
  </xdr:twoCellAnchor>
  <xdr:twoCellAnchor>
    <xdr:from>
      <xdr:col>1</xdr:col>
      <xdr:colOff>19050</xdr:colOff>
      <xdr:row>11</xdr:row>
      <xdr:rowOff>178188</xdr:rowOff>
    </xdr:from>
    <xdr:to>
      <xdr:col>19</xdr:col>
      <xdr:colOff>78125</xdr:colOff>
      <xdr:row>12</xdr:row>
      <xdr:rowOff>160814</xdr:rowOff>
    </xdr:to>
    <xdr:sp macro="" textlink="">
      <xdr:nvSpPr>
        <xdr:cNvPr id="45" name="Rectángulo: esquinas diagonales cortadas 44">
          <a:hlinkClick xmlns:r="http://schemas.openxmlformats.org/officeDocument/2006/relationships" r:id="rId15" tooltip="Vacacional"/>
          <a:extLst>
            <a:ext uri="{FF2B5EF4-FFF2-40B4-BE49-F238E27FC236}">
              <a16:creationId xmlns:a16="http://schemas.microsoft.com/office/drawing/2014/main" id="{17E66AB0-1BC5-40AC-A130-61626C531F16}"/>
            </a:ext>
          </a:extLst>
        </xdr:cNvPr>
        <xdr:cNvSpPr/>
      </xdr:nvSpPr>
      <xdr:spPr>
        <a:xfrm>
          <a:off x="485775" y="2178438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VACACIONAL</a:t>
          </a:r>
        </a:p>
      </xdr:txBody>
    </xdr:sp>
    <xdr:clientData/>
  </xdr:twoCellAnchor>
  <xdr:twoCellAnchor>
    <xdr:from>
      <xdr:col>1</xdr:col>
      <xdr:colOff>19050</xdr:colOff>
      <xdr:row>13</xdr:row>
      <xdr:rowOff>22894</xdr:rowOff>
    </xdr:from>
    <xdr:to>
      <xdr:col>19</xdr:col>
      <xdr:colOff>78125</xdr:colOff>
      <xdr:row>14</xdr:row>
      <xdr:rowOff>5520</xdr:rowOff>
    </xdr:to>
    <xdr:sp macro="" textlink="">
      <xdr:nvSpPr>
        <xdr:cNvPr id="46" name="Rectángulo: esquinas diagonales cortadas 45">
          <a:hlinkClick xmlns:r="http://schemas.openxmlformats.org/officeDocument/2006/relationships" r:id="rId16" tooltip="Estructural 100"/>
          <a:extLst>
            <a:ext uri="{FF2B5EF4-FFF2-40B4-BE49-F238E27FC236}">
              <a16:creationId xmlns:a16="http://schemas.microsoft.com/office/drawing/2014/main" id="{AF7DC942-093A-4C5C-AC72-195039B48167}"/>
            </a:ext>
          </a:extLst>
        </xdr:cNvPr>
        <xdr:cNvSpPr/>
      </xdr:nvSpPr>
      <xdr:spPr>
        <a:xfrm>
          <a:off x="485775" y="2404144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ESTRUCTURAL 100</a:t>
          </a:r>
        </a:p>
      </xdr:txBody>
    </xdr:sp>
    <xdr:clientData/>
  </xdr:twoCellAnchor>
  <xdr:twoCellAnchor>
    <xdr:from>
      <xdr:col>1</xdr:col>
      <xdr:colOff>19050</xdr:colOff>
      <xdr:row>14</xdr:row>
      <xdr:rowOff>58100</xdr:rowOff>
    </xdr:from>
    <xdr:to>
      <xdr:col>19</xdr:col>
      <xdr:colOff>78125</xdr:colOff>
      <xdr:row>15</xdr:row>
      <xdr:rowOff>40726</xdr:rowOff>
    </xdr:to>
    <xdr:sp macro="" textlink="">
      <xdr:nvSpPr>
        <xdr:cNvPr id="47" name="Rectángulo: esquinas diagonales cortadas 46">
          <a:hlinkClick xmlns:r="http://schemas.openxmlformats.org/officeDocument/2006/relationships" r:id="rId17" tooltip="Estructural 130"/>
          <a:extLst>
            <a:ext uri="{FF2B5EF4-FFF2-40B4-BE49-F238E27FC236}">
              <a16:creationId xmlns:a16="http://schemas.microsoft.com/office/drawing/2014/main" id="{5DEEE18C-384A-4C3B-8642-37741170956E}"/>
            </a:ext>
          </a:extLst>
        </xdr:cNvPr>
        <xdr:cNvSpPr/>
      </xdr:nvSpPr>
      <xdr:spPr>
        <a:xfrm>
          <a:off x="485775" y="2629850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ESTRUCTURAL 130</a:t>
          </a:r>
        </a:p>
      </xdr:txBody>
    </xdr:sp>
    <xdr:clientData/>
  </xdr:twoCellAnchor>
  <xdr:twoCellAnchor>
    <xdr:from>
      <xdr:col>1</xdr:col>
      <xdr:colOff>19050</xdr:colOff>
      <xdr:row>15</xdr:row>
      <xdr:rowOff>93306</xdr:rowOff>
    </xdr:from>
    <xdr:to>
      <xdr:col>19</xdr:col>
      <xdr:colOff>78125</xdr:colOff>
      <xdr:row>16</xdr:row>
      <xdr:rowOff>75932</xdr:rowOff>
    </xdr:to>
    <xdr:sp macro="" textlink="">
      <xdr:nvSpPr>
        <xdr:cNvPr id="48" name="Rectángulo: esquinas diagonales cortadas 47">
          <a:hlinkClick xmlns:r="http://schemas.openxmlformats.org/officeDocument/2006/relationships" r:id="rId18" tooltip="Fondo Global"/>
          <a:extLst>
            <a:ext uri="{FF2B5EF4-FFF2-40B4-BE49-F238E27FC236}">
              <a16:creationId xmlns:a16="http://schemas.microsoft.com/office/drawing/2014/main" id="{2B5C2253-440D-4184-83FE-86DF171E65CE}"/>
            </a:ext>
          </a:extLst>
        </xdr:cNvPr>
        <xdr:cNvSpPr/>
      </xdr:nvSpPr>
      <xdr:spPr>
        <a:xfrm>
          <a:off x="485775" y="2855556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06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FONDO GLOBAL</a:t>
          </a:r>
        </a:p>
      </xdr:txBody>
    </xdr:sp>
    <xdr:clientData/>
  </xdr:twoCellAnchor>
  <xdr:twoCellAnchor>
    <xdr:from>
      <xdr:col>1</xdr:col>
      <xdr:colOff>19050</xdr:colOff>
      <xdr:row>16</xdr:row>
      <xdr:rowOff>128512</xdr:rowOff>
    </xdr:from>
    <xdr:to>
      <xdr:col>19</xdr:col>
      <xdr:colOff>78125</xdr:colOff>
      <xdr:row>17</xdr:row>
      <xdr:rowOff>111138</xdr:rowOff>
    </xdr:to>
    <xdr:sp macro="" textlink="">
      <xdr:nvSpPr>
        <xdr:cNvPr id="49" name="Rectángulo: esquinas diagonales cortadas 48">
          <a:hlinkClick xmlns:r="http://schemas.openxmlformats.org/officeDocument/2006/relationships" r:id="rId19" tooltip="Fondo Global Diamante"/>
          <a:extLst>
            <a:ext uri="{FF2B5EF4-FFF2-40B4-BE49-F238E27FC236}">
              <a16:creationId xmlns:a16="http://schemas.microsoft.com/office/drawing/2014/main" id="{EE42E7FA-8B45-432E-BD29-D05B1548D680}"/>
            </a:ext>
          </a:extLst>
        </xdr:cNvPr>
        <xdr:cNvSpPr/>
      </xdr:nvSpPr>
      <xdr:spPr>
        <a:xfrm>
          <a:off x="485775" y="3081262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06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FONDO GLOBAL DIAMANTE</a:t>
          </a:r>
        </a:p>
      </xdr:txBody>
    </xdr:sp>
    <xdr:clientData/>
  </xdr:twoCellAnchor>
  <xdr:twoCellAnchor>
    <xdr:from>
      <xdr:col>1</xdr:col>
      <xdr:colOff>19050</xdr:colOff>
      <xdr:row>17</xdr:row>
      <xdr:rowOff>163719</xdr:rowOff>
    </xdr:from>
    <xdr:to>
      <xdr:col>19</xdr:col>
      <xdr:colOff>78125</xdr:colOff>
      <xdr:row>18</xdr:row>
      <xdr:rowOff>146345</xdr:rowOff>
    </xdr:to>
    <xdr:sp macro="" textlink="">
      <xdr:nvSpPr>
        <xdr:cNvPr id="50" name="Rectángulo: esquinas diagonales cortadas 49">
          <a:hlinkClick xmlns:r="http://schemas.openxmlformats.org/officeDocument/2006/relationships" r:id="rId20" tooltip="Premios"/>
          <a:extLst>
            <a:ext uri="{FF2B5EF4-FFF2-40B4-BE49-F238E27FC236}">
              <a16:creationId xmlns:a16="http://schemas.microsoft.com/office/drawing/2014/main" id="{12D584B1-062C-4676-9166-DDAD4AB6D848}"/>
            </a:ext>
          </a:extLst>
        </xdr:cNvPr>
        <xdr:cNvSpPr/>
      </xdr:nvSpPr>
      <xdr:spPr>
        <a:xfrm>
          <a:off x="485775" y="3306969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PREMIOS</a:t>
          </a:r>
        </a:p>
      </xdr:txBody>
    </xdr:sp>
    <xdr:clientData/>
  </xdr:twoCellAnchor>
  <xdr:twoCellAnchor>
    <xdr:from>
      <xdr:col>1</xdr:col>
      <xdr:colOff>19050</xdr:colOff>
      <xdr:row>10</xdr:row>
      <xdr:rowOff>142982</xdr:rowOff>
    </xdr:from>
    <xdr:to>
      <xdr:col>19</xdr:col>
      <xdr:colOff>78125</xdr:colOff>
      <xdr:row>11</xdr:row>
      <xdr:rowOff>125608</xdr:rowOff>
    </xdr:to>
    <xdr:sp macro="" textlink="">
      <xdr:nvSpPr>
        <xdr:cNvPr id="51" name="Rectángulo: esquinas diagonales cortadas 50">
          <a:hlinkClick xmlns:r="http://schemas.openxmlformats.org/officeDocument/2006/relationships" r:id="rId21" tooltip="Multigeneracional"/>
          <a:extLst>
            <a:ext uri="{FF2B5EF4-FFF2-40B4-BE49-F238E27FC236}">
              <a16:creationId xmlns:a16="http://schemas.microsoft.com/office/drawing/2014/main" id="{417D5F50-A31E-49B5-945E-B76E1BAE5E3E}"/>
            </a:ext>
          </a:extLst>
        </xdr:cNvPr>
        <xdr:cNvSpPr/>
      </xdr:nvSpPr>
      <xdr:spPr>
        <a:xfrm>
          <a:off x="485775" y="1952732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MULTIGENERACIONAL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72365</xdr:rowOff>
    </xdr:from>
    <xdr:to>
      <xdr:col>0</xdr:col>
      <xdr:colOff>267891</xdr:colOff>
      <xdr:row>15</xdr:row>
      <xdr:rowOff>141668</xdr:rowOff>
    </xdr:to>
    <xdr:sp macro="" textlink="">
      <xdr:nvSpPr>
        <xdr:cNvPr id="2" name="Diagrama de flujo: operación manua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DE34B3-6BCC-4808-A60C-E218B1BD18B5}"/>
            </a:ext>
          </a:extLst>
        </xdr:cNvPr>
        <xdr:cNvSpPr/>
      </xdr:nvSpPr>
      <xdr:spPr>
        <a:xfrm rot="16200000">
          <a:off x="-186456" y="2449571"/>
          <a:ext cx="640803" cy="267891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solidFill>
          <a:srgbClr val="FF0000"/>
        </a:solidFill>
        <a:ln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BONOS</a:t>
          </a:r>
        </a:p>
      </xdr:txBody>
    </xdr:sp>
    <xdr:clientData/>
  </xdr:twoCellAnchor>
  <xdr:twoCellAnchor>
    <xdr:from>
      <xdr:col>0</xdr:col>
      <xdr:colOff>1</xdr:colOff>
      <xdr:row>15</xdr:row>
      <xdr:rowOff>58614</xdr:rowOff>
    </xdr:from>
    <xdr:to>
      <xdr:col>0</xdr:col>
      <xdr:colOff>207248</xdr:colOff>
      <xdr:row>19</xdr:row>
      <xdr:rowOff>3941</xdr:rowOff>
    </xdr:to>
    <xdr:sp macro="" textlink="">
      <xdr:nvSpPr>
        <xdr:cNvPr id="18" name="Diagrama de flujo: operación manual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6E40D0-46A7-4E95-B557-7DFA54CE893C}"/>
            </a:ext>
          </a:extLst>
        </xdr:cNvPr>
        <xdr:cNvSpPr/>
      </xdr:nvSpPr>
      <xdr:spPr>
        <a:xfrm rot="16200000">
          <a:off x="-250039" y="3070904"/>
          <a:ext cx="707327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7030A0"/>
          </a:fgClr>
          <a:bgClr>
            <a:srgbClr val="C00000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RANGOS</a:t>
          </a:r>
        </a:p>
      </xdr:txBody>
    </xdr:sp>
    <xdr:clientData/>
  </xdr:twoCellAnchor>
  <xdr:twoCellAnchor>
    <xdr:from>
      <xdr:col>0</xdr:col>
      <xdr:colOff>0</xdr:colOff>
      <xdr:row>7</xdr:row>
      <xdr:rowOff>161156</xdr:rowOff>
    </xdr:from>
    <xdr:to>
      <xdr:col>0</xdr:col>
      <xdr:colOff>207247</xdr:colOff>
      <xdr:row>12</xdr:row>
      <xdr:rowOff>125355</xdr:rowOff>
    </xdr:to>
    <xdr:sp macro="" textlink="">
      <xdr:nvSpPr>
        <xdr:cNvPr id="19" name="Diagrama de flujo: operación manual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38F5697-9DE7-4223-8C94-8FCBFD3E5FEF}"/>
            </a:ext>
          </a:extLst>
        </xdr:cNvPr>
        <xdr:cNvSpPr/>
      </xdr:nvSpPr>
      <xdr:spPr>
        <a:xfrm rot="16200000">
          <a:off x="-354726" y="1754132"/>
          <a:ext cx="916699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2060"/>
          </a:fgClr>
          <a:bgClr>
            <a:srgbClr val="00FFFF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SIMULADOR</a:t>
          </a:r>
        </a:p>
      </xdr:txBody>
    </xdr:sp>
    <xdr:clientData/>
  </xdr:twoCellAnchor>
  <xdr:twoCellAnchor>
    <xdr:from>
      <xdr:col>0</xdr:col>
      <xdr:colOff>1</xdr:colOff>
      <xdr:row>4</xdr:row>
      <xdr:rowOff>29340</xdr:rowOff>
    </xdr:from>
    <xdr:to>
      <xdr:col>0</xdr:col>
      <xdr:colOff>207249</xdr:colOff>
      <xdr:row>8</xdr:row>
      <xdr:rowOff>36345</xdr:rowOff>
    </xdr:to>
    <xdr:sp macro="" textlink="">
      <xdr:nvSpPr>
        <xdr:cNvPr id="20" name="Diagrama de flujo: operación manual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F4574F-D8AE-4B63-9882-DCFFD89727E3}"/>
            </a:ext>
          </a:extLst>
        </xdr:cNvPr>
        <xdr:cNvSpPr/>
      </xdr:nvSpPr>
      <xdr:spPr>
        <a:xfrm rot="16200000">
          <a:off x="-280878" y="976969"/>
          <a:ext cx="769005" cy="207248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2060"/>
          </a:fgClr>
          <a:bgClr>
            <a:schemeClr val="accent1">
              <a:lumMod val="60000"/>
              <a:lumOff val="40000"/>
            </a:schemeClr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GUÍA SIM</a:t>
          </a:r>
        </a:p>
      </xdr:txBody>
    </xdr:sp>
    <xdr:clientData/>
  </xdr:twoCellAnchor>
  <xdr:twoCellAnchor>
    <xdr:from>
      <xdr:col>0</xdr:col>
      <xdr:colOff>3</xdr:colOff>
      <xdr:row>1</xdr:row>
      <xdr:rowOff>0</xdr:rowOff>
    </xdr:from>
    <xdr:to>
      <xdr:col>0</xdr:col>
      <xdr:colOff>207252</xdr:colOff>
      <xdr:row>4</xdr:row>
      <xdr:rowOff>107729</xdr:rowOff>
    </xdr:to>
    <xdr:sp macro="" textlink="">
      <xdr:nvSpPr>
        <xdr:cNvPr id="21" name="Diagrama de flujo: operación manual 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7203D0E-C73E-4ADD-BA11-3B55BB9AA90E}"/>
            </a:ext>
          </a:extLst>
        </xdr:cNvPr>
        <xdr:cNvSpPr/>
      </xdr:nvSpPr>
      <xdr:spPr>
        <a:xfrm rot="16200000">
          <a:off x="-235987" y="331240"/>
          <a:ext cx="679229" cy="207249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359E"/>
          </a:fgClr>
          <a:bgClr>
            <a:schemeClr val="accent1">
              <a:lumMod val="60000"/>
              <a:lumOff val="40000"/>
            </a:schemeClr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INICIO</a:t>
          </a:r>
        </a:p>
      </xdr:txBody>
    </xdr:sp>
    <xdr:clientData/>
  </xdr:twoCellAnchor>
  <xdr:twoCellAnchor editAs="oneCell">
    <xdr:from>
      <xdr:col>20</xdr:col>
      <xdr:colOff>0</xdr:colOff>
      <xdr:row>0</xdr:row>
      <xdr:rowOff>38100</xdr:rowOff>
    </xdr:from>
    <xdr:to>
      <xdr:col>85</xdr:col>
      <xdr:colOff>0</xdr:colOff>
      <xdr:row>19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899F586-DD62-4A46-9217-2388EF0C5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67000" y="38100"/>
          <a:ext cx="7429500" cy="348615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</xdr:row>
      <xdr:rowOff>66675</xdr:rowOff>
    </xdr:from>
    <xdr:to>
      <xdr:col>19</xdr:col>
      <xdr:colOff>78125</xdr:colOff>
      <xdr:row>2</xdr:row>
      <xdr:rowOff>34460</xdr:rowOff>
    </xdr:to>
    <xdr:sp macro="" textlink="">
      <xdr:nvSpPr>
        <xdr:cNvPr id="23" name="Rectángulo: esquinas diagonales cortadas 22">
          <a:hlinkClick xmlns:r="http://schemas.openxmlformats.org/officeDocument/2006/relationships" r:id="rId7" tooltip="Cliente"/>
          <a:extLst>
            <a:ext uri="{FF2B5EF4-FFF2-40B4-BE49-F238E27FC236}">
              <a16:creationId xmlns:a16="http://schemas.microsoft.com/office/drawing/2014/main" id="{D7BBF7D6-8462-4692-AFB0-6514F847D899}"/>
            </a:ext>
          </a:extLst>
        </xdr:cNvPr>
        <xdr:cNvSpPr/>
      </xdr:nvSpPr>
      <xdr:spPr>
        <a:xfrm>
          <a:off x="485775" y="161925"/>
          <a:ext cx="2116475" cy="158285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CLIENTE</a:t>
          </a:r>
        </a:p>
      </xdr:txBody>
    </xdr:sp>
    <xdr:clientData/>
  </xdr:twoCellAnchor>
  <xdr:twoCellAnchor>
    <xdr:from>
      <xdr:col>1</xdr:col>
      <xdr:colOff>19050</xdr:colOff>
      <xdr:row>2</xdr:row>
      <xdr:rowOff>87040</xdr:rowOff>
    </xdr:from>
    <xdr:to>
      <xdr:col>19</xdr:col>
      <xdr:colOff>78125</xdr:colOff>
      <xdr:row>3</xdr:row>
      <xdr:rowOff>69666</xdr:rowOff>
    </xdr:to>
    <xdr:sp macro="" textlink="">
      <xdr:nvSpPr>
        <xdr:cNvPr id="24" name="Rectángulo: esquinas diagonales cortadas 23">
          <a:hlinkClick xmlns:r="http://schemas.openxmlformats.org/officeDocument/2006/relationships" r:id="rId8" tooltip="Patrocinio"/>
          <a:extLst>
            <a:ext uri="{FF2B5EF4-FFF2-40B4-BE49-F238E27FC236}">
              <a16:creationId xmlns:a16="http://schemas.microsoft.com/office/drawing/2014/main" id="{D8F18F76-E12E-427C-9BE3-1C3288698F50}"/>
            </a:ext>
          </a:extLst>
        </xdr:cNvPr>
        <xdr:cNvSpPr/>
      </xdr:nvSpPr>
      <xdr:spPr>
        <a:xfrm>
          <a:off x="485775" y="372790"/>
          <a:ext cx="2116475" cy="173126"/>
        </a:xfrm>
        <a:prstGeom prst="snip2DiagRect">
          <a:avLst/>
        </a:prstGeom>
        <a:solidFill>
          <a:srgbClr val="FF0000"/>
        </a:solidFill>
        <a:effectLst>
          <a:innerShdw blurRad="63500" dist="50800" dir="18900000">
            <a:prstClr val="black">
              <a:alpha val="50000"/>
            </a:prstClr>
          </a:innerShdw>
        </a:effectLst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chemeClr val="bg1"/>
              </a:solidFill>
              <a:latin typeface="Uniform 4" panose="02000000000000000000" pitchFamily="2" charset="0"/>
              <a:ea typeface="+mn-ea"/>
              <a:cs typeface="+mn-cs"/>
            </a:rPr>
            <a:t>PATROCINIO</a:t>
          </a:r>
        </a:p>
      </xdr:txBody>
    </xdr:sp>
    <xdr:clientData/>
  </xdr:twoCellAnchor>
  <xdr:twoCellAnchor>
    <xdr:from>
      <xdr:col>1</xdr:col>
      <xdr:colOff>19050</xdr:colOff>
      <xdr:row>3</xdr:row>
      <xdr:rowOff>122246</xdr:rowOff>
    </xdr:from>
    <xdr:to>
      <xdr:col>19</xdr:col>
      <xdr:colOff>78125</xdr:colOff>
      <xdr:row>4</xdr:row>
      <xdr:rowOff>104872</xdr:rowOff>
    </xdr:to>
    <xdr:sp macro="" textlink="">
      <xdr:nvSpPr>
        <xdr:cNvPr id="25" name="Rectángulo: esquinas diagonales cortadas 24">
          <a:hlinkClick xmlns:r="http://schemas.openxmlformats.org/officeDocument/2006/relationships" r:id="rId9" tooltip="Formación de Equipo"/>
          <a:extLst>
            <a:ext uri="{FF2B5EF4-FFF2-40B4-BE49-F238E27FC236}">
              <a16:creationId xmlns:a16="http://schemas.microsoft.com/office/drawing/2014/main" id="{F73374DA-E1AC-45A3-9DF3-1A862A323267}"/>
            </a:ext>
          </a:extLst>
        </xdr:cNvPr>
        <xdr:cNvSpPr/>
      </xdr:nvSpPr>
      <xdr:spPr>
        <a:xfrm>
          <a:off x="485775" y="598496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FORMACIÓN DE EQUIPO </a:t>
          </a:r>
        </a:p>
      </xdr:txBody>
    </xdr:sp>
    <xdr:clientData/>
  </xdr:twoCellAnchor>
  <xdr:twoCellAnchor>
    <xdr:from>
      <xdr:col>1</xdr:col>
      <xdr:colOff>19050</xdr:colOff>
      <xdr:row>4</xdr:row>
      <xdr:rowOff>157452</xdr:rowOff>
    </xdr:from>
    <xdr:to>
      <xdr:col>19</xdr:col>
      <xdr:colOff>78125</xdr:colOff>
      <xdr:row>5</xdr:row>
      <xdr:rowOff>140078</xdr:rowOff>
    </xdr:to>
    <xdr:sp macro="" textlink="">
      <xdr:nvSpPr>
        <xdr:cNvPr id="26" name="Rectángulo: esquinas diagonales cortadas 25">
          <a:hlinkClick xmlns:r="http://schemas.openxmlformats.org/officeDocument/2006/relationships" r:id="rId10" tooltip="Igualación de Volumen"/>
          <a:extLst>
            <a:ext uri="{FF2B5EF4-FFF2-40B4-BE49-F238E27FC236}">
              <a16:creationId xmlns:a16="http://schemas.microsoft.com/office/drawing/2014/main" id="{5BD908E9-3860-4078-85EB-0BC436078365}"/>
            </a:ext>
          </a:extLst>
        </xdr:cNvPr>
        <xdr:cNvSpPr/>
      </xdr:nvSpPr>
      <xdr:spPr>
        <a:xfrm>
          <a:off x="485775" y="824202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09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IGUALACIÓN DE VOLUMEN</a:t>
          </a:r>
        </a:p>
      </xdr:txBody>
    </xdr:sp>
    <xdr:clientData/>
  </xdr:twoCellAnchor>
  <xdr:twoCellAnchor>
    <xdr:from>
      <xdr:col>1</xdr:col>
      <xdr:colOff>19050</xdr:colOff>
      <xdr:row>6</xdr:row>
      <xdr:rowOff>2158</xdr:rowOff>
    </xdr:from>
    <xdr:to>
      <xdr:col>19</xdr:col>
      <xdr:colOff>78125</xdr:colOff>
      <xdr:row>6</xdr:row>
      <xdr:rowOff>175284</xdr:rowOff>
    </xdr:to>
    <xdr:sp macro="" textlink="">
      <xdr:nvSpPr>
        <xdr:cNvPr id="27" name="Rectángulo: esquinas diagonales cortadas 26">
          <a:hlinkClick xmlns:r="http://schemas.openxmlformats.org/officeDocument/2006/relationships" r:id="rId11" tooltip="Desarrollo de Red"/>
          <a:extLst>
            <a:ext uri="{FF2B5EF4-FFF2-40B4-BE49-F238E27FC236}">
              <a16:creationId xmlns:a16="http://schemas.microsoft.com/office/drawing/2014/main" id="{6BAC0776-BEB3-40B8-8078-C688B76D8A18}"/>
            </a:ext>
          </a:extLst>
        </xdr:cNvPr>
        <xdr:cNvSpPr/>
      </xdr:nvSpPr>
      <xdr:spPr>
        <a:xfrm>
          <a:off x="485775" y="1049908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DESARROLLO DE RED</a:t>
          </a:r>
        </a:p>
      </xdr:txBody>
    </xdr:sp>
    <xdr:clientData/>
  </xdr:twoCellAnchor>
  <xdr:twoCellAnchor>
    <xdr:from>
      <xdr:col>1</xdr:col>
      <xdr:colOff>19050</xdr:colOff>
      <xdr:row>7</xdr:row>
      <xdr:rowOff>37364</xdr:rowOff>
    </xdr:from>
    <xdr:to>
      <xdr:col>19</xdr:col>
      <xdr:colOff>78125</xdr:colOff>
      <xdr:row>8</xdr:row>
      <xdr:rowOff>19990</xdr:rowOff>
    </xdr:to>
    <xdr:sp macro="" textlink="">
      <xdr:nvSpPr>
        <xdr:cNvPr id="28" name="Rectángulo: esquinas diagonales cortadas 27">
          <a:hlinkClick xmlns:r="http://schemas.openxmlformats.org/officeDocument/2006/relationships" r:id="rId12" tooltip="Avance de Rango"/>
          <a:extLst>
            <a:ext uri="{FF2B5EF4-FFF2-40B4-BE49-F238E27FC236}">
              <a16:creationId xmlns:a16="http://schemas.microsoft.com/office/drawing/2014/main" id="{9052449C-2777-48AD-8DCD-3E8F54AD209C}"/>
            </a:ext>
          </a:extLst>
        </xdr:cNvPr>
        <xdr:cNvSpPr/>
      </xdr:nvSpPr>
      <xdr:spPr>
        <a:xfrm>
          <a:off x="485775" y="1275614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AVANCE DE RANGO</a:t>
          </a:r>
        </a:p>
      </xdr:txBody>
    </xdr:sp>
    <xdr:clientData/>
  </xdr:twoCellAnchor>
  <xdr:twoCellAnchor>
    <xdr:from>
      <xdr:col>1</xdr:col>
      <xdr:colOff>19050</xdr:colOff>
      <xdr:row>8</xdr:row>
      <xdr:rowOff>72570</xdr:rowOff>
    </xdr:from>
    <xdr:to>
      <xdr:col>19</xdr:col>
      <xdr:colOff>78125</xdr:colOff>
      <xdr:row>9</xdr:row>
      <xdr:rowOff>55196</xdr:rowOff>
    </xdr:to>
    <xdr:sp macro="" textlink="">
      <xdr:nvSpPr>
        <xdr:cNvPr id="29" name="Rectángulo: esquinas diagonales cortadas 28">
          <a:hlinkClick xmlns:r="http://schemas.openxmlformats.org/officeDocument/2006/relationships" r:id="rId13" tooltip="Seguimiento"/>
          <a:extLst>
            <a:ext uri="{FF2B5EF4-FFF2-40B4-BE49-F238E27FC236}">
              <a16:creationId xmlns:a16="http://schemas.microsoft.com/office/drawing/2014/main" id="{AF032B6D-64B2-482C-A6A0-05272D780255}"/>
            </a:ext>
          </a:extLst>
        </xdr:cNvPr>
        <xdr:cNvSpPr/>
      </xdr:nvSpPr>
      <xdr:spPr>
        <a:xfrm>
          <a:off x="485775" y="1501320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SEGUIMIENTO</a:t>
          </a:r>
        </a:p>
      </xdr:txBody>
    </xdr:sp>
    <xdr:clientData/>
  </xdr:twoCellAnchor>
  <xdr:twoCellAnchor>
    <xdr:from>
      <xdr:col>1</xdr:col>
      <xdr:colOff>19050</xdr:colOff>
      <xdr:row>9</xdr:row>
      <xdr:rowOff>107776</xdr:rowOff>
    </xdr:from>
    <xdr:to>
      <xdr:col>19</xdr:col>
      <xdr:colOff>78125</xdr:colOff>
      <xdr:row>10</xdr:row>
      <xdr:rowOff>90402</xdr:rowOff>
    </xdr:to>
    <xdr:sp macro="" textlink="">
      <xdr:nvSpPr>
        <xdr:cNvPr id="30" name="Rectángulo: esquinas diagonales cortadas 29">
          <a:hlinkClick xmlns:r="http://schemas.openxmlformats.org/officeDocument/2006/relationships" r:id="rId14" tooltip="Patrimonial"/>
          <a:extLst>
            <a:ext uri="{FF2B5EF4-FFF2-40B4-BE49-F238E27FC236}">
              <a16:creationId xmlns:a16="http://schemas.microsoft.com/office/drawing/2014/main" id="{C39EC1DB-5936-4A76-B9FB-2F677CDFDD1C}"/>
            </a:ext>
          </a:extLst>
        </xdr:cNvPr>
        <xdr:cNvSpPr/>
      </xdr:nvSpPr>
      <xdr:spPr>
        <a:xfrm>
          <a:off x="485775" y="1727026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PATRIMONIAL</a:t>
          </a:r>
        </a:p>
      </xdr:txBody>
    </xdr:sp>
    <xdr:clientData/>
  </xdr:twoCellAnchor>
  <xdr:twoCellAnchor>
    <xdr:from>
      <xdr:col>1</xdr:col>
      <xdr:colOff>19050</xdr:colOff>
      <xdr:row>11</xdr:row>
      <xdr:rowOff>178188</xdr:rowOff>
    </xdr:from>
    <xdr:to>
      <xdr:col>19</xdr:col>
      <xdr:colOff>78125</xdr:colOff>
      <xdr:row>12</xdr:row>
      <xdr:rowOff>160814</xdr:rowOff>
    </xdr:to>
    <xdr:sp macro="" textlink="">
      <xdr:nvSpPr>
        <xdr:cNvPr id="31" name="Rectángulo: esquinas diagonales cortadas 30">
          <a:hlinkClick xmlns:r="http://schemas.openxmlformats.org/officeDocument/2006/relationships" r:id="rId15" tooltip="Vacacional"/>
          <a:extLst>
            <a:ext uri="{FF2B5EF4-FFF2-40B4-BE49-F238E27FC236}">
              <a16:creationId xmlns:a16="http://schemas.microsoft.com/office/drawing/2014/main" id="{06F74FD8-64B2-4D77-981C-246591132DF7}"/>
            </a:ext>
          </a:extLst>
        </xdr:cNvPr>
        <xdr:cNvSpPr/>
      </xdr:nvSpPr>
      <xdr:spPr>
        <a:xfrm>
          <a:off x="485775" y="2178438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VACACIONAL</a:t>
          </a:r>
        </a:p>
      </xdr:txBody>
    </xdr:sp>
    <xdr:clientData/>
  </xdr:twoCellAnchor>
  <xdr:twoCellAnchor>
    <xdr:from>
      <xdr:col>1</xdr:col>
      <xdr:colOff>19050</xdr:colOff>
      <xdr:row>13</xdr:row>
      <xdr:rowOff>22894</xdr:rowOff>
    </xdr:from>
    <xdr:to>
      <xdr:col>19</xdr:col>
      <xdr:colOff>78125</xdr:colOff>
      <xdr:row>14</xdr:row>
      <xdr:rowOff>5520</xdr:rowOff>
    </xdr:to>
    <xdr:sp macro="" textlink="">
      <xdr:nvSpPr>
        <xdr:cNvPr id="32" name="Rectángulo: esquinas diagonales cortadas 31">
          <a:hlinkClick xmlns:r="http://schemas.openxmlformats.org/officeDocument/2006/relationships" r:id="rId16" tooltip="Estructural 100"/>
          <a:extLst>
            <a:ext uri="{FF2B5EF4-FFF2-40B4-BE49-F238E27FC236}">
              <a16:creationId xmlns:a16="http://schemas.microsoft.com/office/drawing/2014/main" id="{631C17B3-ADF7-4052-99C1-C6E3162EE822}"/>
            </a:ext>
          </a:extLst>
        </xdr:cNvPr>
        <xdr:cNvSpPr/>
      </xdr:nvSpPr>
      <xdr:spPr>
        <a:xfrm>
          <a:off x="485775" y="2404144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ESTRUCTURAL 100</a:t>
          </a:r>
        </a:p>
      </xdr:txBody>
    </xdr:sp>
    <xdr:clientData/>
  </xdr:twoCellAnchor>
  <xdr:twoCellAnchor>
    <xdr:from>
      <xdr:col>1</xdr:col>
      <xdr:colOff>19050</xdr:colOff>
      <xdr:row>14</xdr:row>
      <xdr:rowOff>58100</xdr:rowOff>
    </xdr:from>
    <xdr:to>
      <xdr:col>19</xdr:col>
      <xdr:colOff>78125</xdr:colOff>
      <xdr:row>15</xdr:row>
      <xdr:rowOff>40726</xdr:rowOff>
    </xdr:to>
    <xdr:sp macro="" textlink="">
      <xdr:nvSpPr>
        <xdr:cNvPr id="33" name="Rectángulo: esquinas diagonales cortadas 32">
          <a:hlinkClick xmlns:r="http://schemas.openxmlformats.org/officeDocument/2006/relationships" r:id="rId17" tooltip="Estructural 130"/>
          <a:extLst>
            <a:ext uri="{FF2B5EF4-FFF2-40B4-BE49-F238E27FC236}">
              <a16:creationId xmlns:a16="http://schemas.microsoft.com/office/drawing/2014/main" id="{0F187B85-4031-42C0-BEC6-893470AF5D09}"/>
            </a:ext>
          </a:extLst>
        </xdr:cNvPr>
        <xdr:cNvSpPr/>
      </xdr:nvSpPr>
      <xdr:spPr>
        <a:xfrm>
          <a:off x="485775" y="2629850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ESTRUCTURAL 130</a:t>
          </a:r>
        </a:p>
      </xdr:txBody>
    </xdr:sp>
    <xdr:clientData/>
  </xdr:twoCellAnchor>
  <xdr:twoCellAnchor>
    <xdr:from>
      <xdr:col>1</xdr:col>
      <xdr:colOff>19050</xdr:colOff>
      <xdr:row>15</xdr:row>
      <xdr:rowOff>93306</xdr:rowOff>
    </xdr:from>
    <xdr:to>
      <xdr:col>19</xdr:col>
      <xdr:colOff>78125</xdr:colOff>
      <xdr:row>16</xdr:row>
      <xdr:rowOff>75932</xdr:rowOff>
    </xdr:to>
    <xdr:sp macro="" textlink="">
      <xdr:nvSpPr>
        <xdr:cNvPr id="34" name="Rectángulo: esquinas diagonales cortadas 33">
          <a:hlinkClick xmlns:r="http://schemas.openxmlformats.org/officeDocument/2006/relationships" r:id="rId18" tooltip="Fondo Global"/>
          <a:extLst>
            <a:ext uri="{FF2B5EF4-FFF2-40B4-BE49-F238E27FC236}">
              <a16:creationId xmlns:a16="http://schemas.microsoft.com/office/drawing/2014/main" id="{9F77D512-E964-4558-99CF-1E14AD49B5EF}"/>
            </a:ext>
          </a:extLst>
        </xdr:cNvPr>
        <xdr:cNvSpPr/>
      </xdr:nvSpPr>
      <xdr:spPr>
        <a:xfrm>
          <a:off x="485775" y="2855556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06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FONDO GLOBAL</a:t>
          </a:r>
        </a:p>
      </xdr:txBody>
    </xdr:sp>
    <xdr:clientData/>
  </xdr:twoCellAnchor>
  <xdr:twoCellAnchor>
    <xdr:from>
      <xdr:col>1</xdr:col>
      <xdr:colOff>19050</xdr:colOff>
      <xdr:row>16</xdr:row>
      <xdr:rowOff>128512</xdr:rowOff>
    </xdr:from>
    <xdr:to>
      <xdr:col>19</xdr:col>
      <xdr:colOff>78125</xdr:colOff>
      <xdr:row>17</xdr:row>
      <xdr:rowOff>111138</xdr:rowOff>
    </xdr:to>
    <xdr:sp macro="" textlink="">
      <xdr:nvSpPr>
        <xdr:cNvPr id="35" name="Rectángulo: esquinas diagonales cortadas 34">
          <a:hlinkClick xmlns:r="http://schemas.openxmlformats.org/officeDocument/2006/relationships" r:id="rId19" tooltip="Fondo Global Diamante"/>
          <a:extLst>
            <a:ext uri="{FF2B5EF4-FFF2-40B4-BE49-F238E27FC236}">
              <a16:creationId xmlns:a16="http://schemas.microsoft.com/office/drawing/2014/main" id="{DC054446-ED04-4EA9-94FB-049B8DDC844C}"/>
            </a:ext>
          </a:extLst>
        </xdr:cNvPr>
        <xdr:cNvSpPr/>
      </xdr:nvSpPr>
      <xdr:spPr>
        <a:xfrm>
          <a:off x="485775" y="3081262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06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FONDO GLOBAL DIAMANTE</a:t>
          </a:r>
        </a:p>
      </xdr:txBody>
    </xdr:sp>
    <xdr:clientData/>
  </xdr:twoCellAnchor>
  <xdr:twoCellAnchor>
    <xdr:from>
      <xdr:col>1</xdr:col>
      <xdr:colOff>19050</xdr:colOff>
      <xdr:row>17</xdr:row>
      <xdr:rowOff>163719</xdr:rowOff>
    </xdr:from>
    <xdr:to>
      <xdr:col>19</xdr:col>
      <xdr:colOff>78125</xdr:colOff>
      <xdr:row>18</xdr:row>
      <xdr:rowOff>146345</xdr:rowOff>
    </xdr:to>
    <xdr:sp macro="" textlink="">
      <xdr:nvSpPr>
        <xdr:cNvPr id="36" name="Rectángulo: esquinas diagonales cortadas 35">
          <a:hlinkClick xmlns:r="http://schemas.openxmlformats.org/officeDocument/2006/relationships" r:id="rId20" tooltip="Premios"/>
          <a:extLst>
            <a:ext uri="{FF2B5EF4-FFF2-40B4-BE49-F238E27FC236}">
              <a16:creationId xmlns:a16="http://schemas.microsoft.com/office/drawing/2014/main" id="{65711721-C7AC-4537-9460-BBC098BB2911}"/>
            </a:ext>
          </a:extLst>
        </xdr:cNvPr>
        <xdr:cNvSpPr/>
      </xdr:nvSpPr>
      <xdr:spPr>
        <a:xfrm>
          <a:off x="485775" y="3306969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PREMIOS</a:t>
          </a:r>
        </a:p>
      </xdr:txBody>
    </xdr:sp>
    <xdr:clientData/>
  </xdr:twoCellAnchor>
  <xdr:twoCellAnchor>
    <xdr:from>
      <xdr:col>1</xdr:col>
      <xdr:colOff>19050</xdr:colOff>
      <xdr:row>10</xdr:row>
      <xdr:rowOff>142982</xdr:rowOff>
    </xdr:from>
    <xdr:to>
      <xdr:col>19</xdr:col>
      <xdr:colOff>78125</xdr:colOff>
      <xdr:row>11</xdr:row>
      <xdr:rowOff>125608</xdr:rowOff>
    </xdr:to>
    <xdr:sp macro="" textlink="">
      <xdr:nvSpPr>
        <xdr:cNvPr id="52" name="Rectángulo: esquinas diagonales cortadas 51">
          <a:hlinkClick xmlns:r="http://schemas.openxmlformats.org/officeDocument/2006/relationships" r:id="rId21" tooltip="Multigeneracional"/>
          <a:extLst>
            <a:ext uri="{FF2B5EF4-FFF2-40B4-BE49-F238E27FC236}">
              <a16:creationId xmlns:a16="http://schemas.microsoft.com/office/drawing/2014/main" id="{2FAE17B7-46D2-4AC2-BFE8-DBDAFFFB15BC}"/>
            </a:ext>
          </a:extLst>
        </xdr:cNvPr>
        <xdr:cNvSpPr/>
      </xdr:nvSpPr>
      <xdr:spPr>
        <a:xfrm>
          <a:off x="485775" y="1952732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MULTIGENERACIONAL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72365</xdr:rowOff>
    </xdr:from>
    <xdr:to>
      <xdr:col>0</xdr:col>
      <xdr:colOff>267891</xdr:colOff>
      <xdr:row>15</xdr:row>
      <xdr:rowOff>141668</xdr:rowOff>
    </xdr:to>
    <xdr:sp macro="" textlink="">
      <xdr:nvSpPr>
        <xdr:cNvPr id="2" name="Diagrama de flujo: operación manua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FBF293-5D7B-438C-9CB4-5720C9DF5D79}"/>
            </a:ext>
          </a:extLst>
        </xdr:cNvPr>
        <xdr:cNvSpPr/>
      </xdr:nvSpPr>
      <xdr:spPr>
        <a:xfrm rot="16200000">
          <a:off x="-186456" y="2449571"/>
          <a:ext cx="640803" cy="267891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solidFill>
          <a:srgbClr val="FF0000"/>
        </a:solidFill>
        <a:ln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BONOS</a:t>
          </a:r>
        </a:p>
      </xdr:txBody>
    </xdr:sp>
    <xdr:clientData/>
  </xdr:twoCellAnchor>
  <xdr:twoCellAnchor>
    <xdr:from>
      <xdr:col>0</xdr:col>
      <xdr:colOff>1</xdr:colOff>
      <xdr:row>15</xdr:row>
      <xdr:rowOff>58614</xdr:rowOff>
    </xdr:from>
    <xdr:to>
      <xdr:col>0</xdr:col>
      <xdr:colOff>207248</xdr:colOff>
      <xdr:row>19</xdr:row>
      <xdr:rowOff>3941</xdr:rowOff>
    </xdr:to>
    <xdr:sp macro="" textlink="">
      <xdr:nvSpPr>
        <xdr:cNvPr id="18" name="Diagrama de flujo: operación manual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1927AC-7086-4D6E-8885-B0C1A7BFF613}"/>
            </a:ext>
          </a:extLst>
        </xdr:cNvPr>
        <xdr:cNvSpPr/>
      </xdr:nvSpPr>
      <xdr:spPr>
        <a:xfrm rot="16200000">
          <a:off x="-250039" y="3070904"/>
          <a:ext cx="707327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7030A0"/>
          </a:fgClr>
          <a:bgClr>
            <a:srgbClr val="C00000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RANGOS</a:t>
          </a:r>
        </a:p>
      </xdr:txBody>
    </xdr:sp>
    <xdr:clientData/>
  </xdr:twoCellAnchor>
  <xdr:twoCellAnchor>
    <xdr:from>
      <xdr:col>0</xdr:col>
      <xdr:colOff>0</xdr:colOff>
      <xdr:row>7</xdr:row>
      <xdr:rowOff>161156</xdr:rowOff>
    </xdr:from>
    <xdr:to>
      <xdr:col>0</xdr:col>
      <xdr:colOff>207247</xdr:colOff>
      <xdr:row>12</xdr:row>
      <xdr:rowOff>125355</xdr:rowOff>
    </xdr:to>
    <xdr:sp macro="" textlink="">
      <xdr:nvSpPr>
        <xdr:cNvPr id="19" name="Diagrama de flujo: operación manual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B599AAD-62DE-47BC-B6ED-D49F4FD0B92A}"/>
            </a:ext>
          </a:extLst>
        </xdr:cNvPr>
        <xdr:cNvSpPr/>
      </xdr:nvSpPr>
      <xdr:spPr>
        <a:xfrm rot="16200000">
          <a:off x="-354726" y="1754132"/>
          <a:ext cx="916699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2060"/>
          </a:fgClr>
          <a:bgClr>
            <a:srgbClr val="00FFFF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SIMULADOR</a:t>
          </a:r>
        </a:p>
      </xdr:txBody>
    </xdr:sp>
    <xdr:clientData/>
  </xdr:twoCellAnchor>
  <xdr:twoCellAnchor>
    <xdr:from>
      <xdr:col>0</xdr:col>
      <xdr:colOff>1</xdr:colOff>
      <xdr:row>4</xdr:row>
      <xdr:rowOff>29340</xdr:rowOff>
    </xdr:from>
    <xdr:to>
      <xdr:col>0</xdr:col>
      <xdr:colOff>207249</xdr:colOff>
      <xdr:row>8</xdr:row>
      <xdr:rowOff>36345</xdr:rowOff>
    </xdr:to>
    <xdr:sp macro="" textlink="">
      <xdr:nvSpPr>
        <xdr:cNvPr id="20" name="Diagrama de flujo: operación manual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1140A77-595C-4C5F-AF60-8B92AE83AA1F}"/>
            </a:ext>
          </a:extLst>
        </xdr:cNvPr>
        <xdr:cNvSpPr/>
      </xdr:nvSpPr>
      <xdr:spPr>
        <a:xfrm rot="16200000">
          <a:off x="-280878" y="976969"/>
          <a:ext cx="769005" cy="207248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2060"/>
          </a:fgClr>
          <a:bgClr>
            <a:schemeClr val="accent1">
              <a:lumMod val="60000"/>
              <a:lumOff val="40000"/>
            </a:schemeClr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GUÍA SIM</a:t>
          </a:r>
        </a:p>
      </xdr:txBody>
    </xdr:sp>
    <xdr:clientData/>
  </xdr:twoCellAnchor>
  <xdr:twoCellAnchor>
    <xdr:from>
      <xdr:col>0</xdr:col>
      <xdr:colOff>3</xdr:colOff>
      <xdr:row>1</xdr:row>
      <xdr:rowOff>0</xdr:rowOff>
    </xdr:from>
    <xdr:to>
      <xdr:col>0</xdr:col>
      <xdr:colOff>207252</xdr:colOff>
      <xdr:row>4</xdr:row>
      <xdr:rowOff>107729</xdr:rowOff>
    </xdr:to>
    <xdr:sp macro="" textlink="">
      <xdr:nvSpPr>
        <xdr:cNvPr id="21" name="Diagrama de flujo: operación manual 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DD62C2F-C080-4D27-B9E8-74C9C15AE6EA}"/>
            </a:ext>
          </a:extLst>
        </xdr:cNvPr>
        <xdr:cNvSpPr/>
      </xdr:nvSpPr>
      <xdr:spPr>
        <a:xfrm rot="16200000">
          <a:off x="-235987" y="331240"/>
          <a:ext cx="679229" cy="207249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359E"/>
          </a:fgClr>
          <a:bgClr>
            <a:schemeClr val="accent1">
              <a:lumMod val="60000"/>
              <a:lumOff val="40000"/>
            </a:schemeClr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INICIO</a:t>
          </a:r>
        </a:p>
      </xdr:txBody>
    </xdr:sp>
    <xdr:clientData/>
  </xdr:twoCellAnchor>
  <xdr:twoCellAnchor>
    <xdr:from>
      <xdr:col>1</xdr:col>
      <xdr:colOff>19050</xdr:colOff>
      <xdr:row>1</xdr:row>
      <xdr:rowOff>66675</xdr:rowOff>
    </xdr:from>
    <xdr:to>
      <xdr:col>19</xdr:col>
      <xdr:colOff>78125</xdr:colOff>
      <xdr:row>2</xdr:row>
      <xdr:rowOff>34460</xdr:rowOff>
    </xdr:to>
    <xdr:sp macro="" textlink="">
      <xdr:nvSpPr>
        <xdr:cNvPr id="37" name="Rectángulo: esquinas diagonales cortadas 36">
          <a:hlinkClick xmlns:r="http://schemas.openxmlformats.org/officeDocument/2006/relationships" r:id="rId6" tooltip="Cliente"/>
          <a:extLst>
            <a:ext uri="{FF2B5EF4-FFF2-40B4-BE49-F238E27FC236}">
              <a16:creationId xmlns:a16="http://schemas.microsoft.com/office/drawing/2014/main" id="{340A681A-D711-44E7-9127-17B5AB464797}"/>
            </a:ext>
          </a:extLst>
        </xdr:cNvPr>
        <xdr:cNvSpPr/>
      </xdr:nvSpPr>
      <xdr:spPr>
        <a:xfrm>
          <a:off x="485775" y="161925"/>
          <a:ext cx="2116475" cy="158285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CLIENTE</a:t>
          </a:r>
        </a:p>
      </xdr:txBody>
    </xdr:sp>
    <xdr:clientData/>
  </xdr:twoCellAnchor>
  <xdr:twoCellAnchor>
    <xdr:from>
      <xdr:col>1</xdr:col>
      <xdr:colOff>19050</xdr:colOff>
      <xdr:row>2</xdr:row>
      <xdr:rowOff>87040</xdr:rowOff>
    </xdr:from>
    <xdr:to>
      <xdr:col>19</xdr:col>
      <xdr:colOff>78125</xdr:colOff>
      <xdr:row>3</xdr:row>
      <xdr:rowOff>69666</xdr:rowOff>
    </xdr:to>
    <xdr:sp macro="" textlink="">
      <xdr:nvSpPr>
        <xdr:cNvPr id="38" name="Rectángulo: esquinas diagonales cortadas 37">
          <a:hlinkClick xmlns:r="http://schemas.openxmlformats.org/officeDocument/2006/relationships" r:id="rId7" tooltip="Patrocinio"/>
          <a:extLst>
            <a:ext uri="{FF2B5EF4-FFF2-40B4-BE49-F238E27FC236}">
              <a16:creationId xmlns:a16="http://schemas.microsoft.com/office/drawing/2014/main" id="{9B4956F1-2308-48BF-9658-86E981C0DFB5}"/>
            </a:ext>
          </a:extLst>
        </xdr:cNvPr>
        <xdr:cNvSpPr/>
      </xdr:nvSpPr>
      <xdr:spPr>
        <a:xfrm>
          <a:off x="485775" y="372790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PATROCINIO</a:t>
          </a:r>
        </a:p>
      </xdr:txBody>
    </xdr:sp>
    <xdr:clientData/>
  </xdr:twoCellAnchor>
  <xdr:twoCellAnchor>
    <xdr:from>
      <xdr:col>1</xdr:col>
      <xdr:colOff>19050</xdr:colOff>
      <xdr:row>3</xdr:row>
      <xdr:rowOff>122246</xdr:rowOff>
    </xdr:from>
    <xdr:to>
      <xdr:col>19</xdr:col>
      <xdr:colOff>78125</xdr:colOff>
      <xdr:row>4</xdr:row>
      <xdr:rowOff>104872</xdr:rowOff>
    </xdr:to>
    <xdr:sp macro="" textlink="">
      <xdr:nvSpPr>
        <xdr:cNvPr id="39" name="Rectángulo: esquinas diagonales cortadas 38">
          <a:hlinkClick xmlns:r="http://schemas.openxmlformats.org/officeDocument/2006/relationships" r:id="rId8" tooltip="Formación de Equipo"/>
          <a:extLst>
            <a:ext uri="{FF2B5EF4-FFF2-40B4-BE49-F238E27FC236}">
              <a16:creationId xmlns:a16="http://schemas.microsoft.com/office/drawing/2014/main" id="{DB6884AF-4A2E-40DF-BEA5-1811CE631DF1}"/>
            </a:ext>
          </a:extLst>
        </xdr:cNvPr>
        <xdr:cNvSpPr/>
      </xdr:nvSpPr>
      <xdr:spPr>
        <a:xfrm>
          <a:off x="485775" y="598496"/>
          <a:ext cx="2116475" cy="173126"/>
        </a:xfrm>
        <a:prstGeom prst="snip2DiagRect">
          <a:avLst/>
        </a:prstGeom>
        <a:solidFill>
          <a:srgbClr val="FF0000"/>
        </a:solidFill>
        <a:effectLst>
          <a:innerShdw blurRad="63500" dist="50800" dir="18900000">
            <a:prstClr val="black">
              <a:alpha val="50000"/>
            </a:prstClr>
          </a:innerShdw>
        </a:effectLst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chemeClr val="bg1"/>
              </a:solidFill>
              <a:latin typeface="Uniform 4" panose="02000000000000000000" pitchFamily="2" charset="0"/>
              <a:ea typeface="+mn-ea"/>
              <a:cs typeface="+mn-cs"/>
            </a:rPr>
            <a:t>FORMACIÓN DE EQUIPO </a:t>
          </a:r>
        </a:p>
      </xdr:txBody>
    </xdr:sp>
    <xdr:clientData/>
  </xdr:twoCellAnchor>
  <xdr:twoCellAnchor>
    <xdr:from>
      <xdr:col>1</xdr:col>
      <xdr:colOff>19050</xdr:colOff>
      <xdr:row>4</xdr:row>
      <xdr:rowOff>157452</xdr:rowOff>
    </xdr:from>
    <xdr:to>
      <xdr:col>19</xdr:col>
      <xdr:colOff>78125</xdr:colOff>
      <xdr:row>5</xdr:row>
      <xdr:rowOff>140078</xdr:rowOff>
    </xdr:to>
    <xdr:sp macro="" textlink="">
      <xdr:nvSpPr>
        <xdr:cNvPr id="40" name="Rectángulo: esquinas diagonales cortadas 39">
          <a:hlinkClick xmlns:r="http://schemas.openxmlformats.org/officeDocument/2006/relationships" r:id="rId9" tooltip="Igualación de Volumen"/>
          <a:extLst>
            <a:ext uri="{FF2B5EF4-FFF2-40B4-BE49-F238E27FC236}">
              <a16:creationId xmlns:a16="http://schemas.microsoft.com/office/drawing/2014/main" id="{253161C6-74B4-4B38-AE1F-8A56C61B9A69}"/>
            </a:ext>
          </a:extLst>
        </xdr:cNvPr>
        <xdr:cNvSpPr/>
      </xdr:nvSpPr>
      <xdr:spPr>
        <a:xfrm>
          <a:off x="485775" y="824202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09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IGUALACIÓN DE VOLUMEN</a:t>
          </a:r>
        </a:p>
      </xdr:txBody>
    </xdr:sp>
    <xdr:clientData/>
  </xdr:twoCellAnchor>
  <xdr:twoCellAnchor>
    <xdr:from>
      <xdr:col>1</xdr:col>
      <xdr:colOff>19050</xdr:colOff>
      <xdr:row>6</xdr:row>
      <xdr:rowOff>2158</xdr:rowOff>
    </xdr:from>
    <xdr:to>
      <xdr:col>19</xdr:col>
      <xdr:colOff>78125</xdr:colOff>
      <xdr:row>6</xdr:row>
      <xdr:rowOff>175284</xdr:rowOff>
    </xdr:to>
    <xdr:sp macro="" textlink="">
      <xdr:nvSpPr>
        <xdr:cNvPr id="41" name="Rectángulo: esquinas diagonales cortadas 40">
          <a:hlinkClick xmlns:r="http://schemas.openxmlformats.org/officeDocument/2006/relationships" r:id="rId10" tooltip="Desarrollo de Red"/>
          <a:extLst>
            <a:ext uri="{FF2B5EF4-FFF2-40B4-BE49-F238E27FC236}">
              <a16:creationId xmlns:a16="http://schemas.microsoft.com/office/drawing/2014/main" id="{AACD03D9-2893-4114-8324-2F0FB143346F}"/>
            </a:ext>
          </a:extLst>
        </xdr:cNvPr>
        <xdr:cNvSpPr/>
      </xdr:nvSpPr>
      <xdr:spPr>
        <a:xfrm>
          <a:off x="485775" y="1049908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DESARROLLO DE RED</a:t>
          </a:r>
        </a:p>
      </xdr:txBody>
    </xdr:sp>
    <xdr:clientData/>
  </xdr:twoCellAnchor>
  <xdr:twoCellAnchor>
    <xdr:from>
      <xdr:col>1</xdr:col>
      <xdr:colOff>19050</xdr:colOff>
      <xdr:row>7</xdr:row>
      <xdr:rowOff>37364</xdr:rowOff>
    </xdr:from>
    <xdr:to>
      <xdr:col>19</xdr:col>
      <xdr:colOff>78125</xdr:colOff>
      <xdr:row>8</xdr:row>
      <xdr:rowOff>19990</xdr:rowOff>
    </xdr:to>
    <xdr:sp macro="" textlink="">
      <xdr:nvSpPr>
        <xdr:cNvPr id="42" name="Rectángulo: esquinas diagonales cortadas 41">
          <a:hlinkClick xmlns:r="http://schemas.openxmlformats.org/officeDocument/2006/relationships" r:id="rId11" tooltip="Avance de Rango"/>
          <a:extLst>
            <a:ext uri="{FF2B5EF4-FFF2-40B4-BE49-F238E27FC236}">
              <a16:creationId xmlns:a16="http://schemas.microsoft.com/office/drawing/2014/main" id="{C52C5D37-3145-4028-A23E-2E60A61C6CD9}"/>
            </a:ext>
          </a:extLst>
        </xdr:cNvPr>
        <xdr:cNvSpPr/>
      </xdr:nvSpPr>
      <xdr:spPr>
        <a:xfrm>
          <a:off x="485775" y="1275614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AVANCE DE RANGO</a:t>
          </a:r>
        </a:p>
      </xdr:txBody>
    </xdr:sp>
    <xdr:clientData/>
  </xdr:twoCellAnchor>
  <xdr:twoCellAnchor>
    <xdr:from>
      <xdr:col>1</xdr:col>
      <xdr:colOff>19050</xdr:colOff>
      <xdr:row>8</xdr:row>
      <xdr:rowOff>72570</xdr:rowOff>
    </xdr:from>
    <xdr:to>
      <xdr:col>19</xdr:col>
      <xdr:colOff>78125</xdr:colOff>
      <xdr:row>9</xdr:row>
      <xdr:rowOff>55196</xdr:rowOff>
    </xdr:to>
    <xdr:sp macro="" textlink="">
      <xdr:nvSpPr>
        <xdr:cNvPr id="43" name="Rectángulo: esquinas diagonales cortadas 42">
          <a:hlinkClick xmlns:r="http://schemas.openxmlformats.org/officeDocument/2006/relationships" r:id="rId12" tooltip="Seguimiento"/>
          <a:extLst>
            <a:ext uri="{FF2B5EF4-FFF2-40B4-BE49-F238E27FC236}">
              <a16:creationId xmlns:a16="http://schemas.microsoft.com/office/drawing/2014/main" id="{CFD9DC3E-902A-4750-B24A-CFC7D2E7AF82}"/>
            </a:ext>
          </a:extLst>
        </xdr:cNvPr>
        <xdr:cNvSpPr/>
      </xdr:nvSpPr>
      <xdr:spPr>
        <a:xfrm>
          <a:off x="485775" y="1501320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SEGUIMIENTO</a:t>
          </a:r>
        </a:p>
      </xdr:txBody>
    </xdr:sp>
    <xdr:clientData/>
  </xdr:twoCellAnchor>
  <xdr:twoCellAnchor>
    <xdr:from>
      <xdr:col>1</xdr:col>
      <xdr:colOff>19050</xdr:colOff>
      <xdr:row>9</xdr:row>
      <xdr:rowOff>107776</xdr:rowOff>
    </xdr:from>
    <xdr:to>
      <xdr:col>19</xdr:col>
      <xdr:colOff>78125</xdr:colOff>
      <xdr:row>10</xdr:row>
      <xdr:rowOff>90402</xdr:rowOff>
    </xdr:to>
    <xdr:sp macro="" textlink="">
      <xdr:nvSpPr>
        <xdr:cNvPr id="44" name="Rectángulo: esquinas diagonales cortadas 43">
          <a:hlinkClick xmlns:r="http://schemas.openxmlformats.org/officeDocument/2006/relationships" r:id="rId13" tooltip="Patrimonial"/>
          <a:extLst>
            <a:ext uri="{FF2B5EF4-FFF2-40B4-BE49-F238E27FC236}">
              <a16:creationId xmlns:a16="http://schemas.microsoft.com/office/drawing/2014/main" id="{778C6853-D4AC-4E1C-AEC1-CDEB7FF341F0}"/>
            </a:ext>
          </a:extLst>
        </xdr:cNvPr>
        <xdr:cNvSpPr/>
      </xdr:nvSpPr>
      <xdr:spPr>
        <a:xfrm>
          <a:off x="485775" y="1727026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PATRIMONIAL</a:t>
          </a:r>
        </a:p>
      </xdr:txBody>
    </xdr:sp>
    <xdr:clientData/>
  </xdr:twoCellAnchor>
  <xdr:twoCellAnchor>
    <xdr:from>
      <xdr:col>1</xdr:col>
      <xdr:colOff>19050</xdr:colOff>
      <xdr:row>11</xdr:row>
      <xdr:rowOff>178188</xdr:rowOff>
    </xdr:from>
    <xdr:to>
      <xdr:col>19</xdr:col>
      <xdr:colOff>78125</xdr:colOff>
      <xdr:row>12</xdr:row>
      <xdr:rowOff>160814</xdr:rowOff>
    </xdr:to>
    <xdr:sp macro="" textlink="">
      <xdr:nvSpPr>
        <xdr:cNvPr id="45" name="Rectángulo: esquinas diagonales cortadas 44">
          <a:hlinkClick xmlns:r="http://schemas.openxmlformats.org/officeDocument/2006/relationships" r:id="rId14" tooltip="Vacacional"/>
          <a:extLst>
            <a:ext uri="{FF2B5EF4-FFF2-40B4-BE49-F238E27FC236}">
              <a16:creationId xmlns:a16="http://schemas.microsoft.com/office/drawing/2014/main" id="{24BEB1CA-C2C9-4AF3-93D5-8B5C791D24A4}"/>
            </a:ext>
          </a:extLst>
        </xdr:cNvPr>
        <xdr:cNvSpPr/>
      </xdr:nvSpPr>
      <xdr:spPr>
        <a:xfrm>
          <a:off x="485775" y="2178438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VACACIONAL</a:t>
          </a:r>
        </a:p>
      </xdr:txBody>
    </xdr:sp>
    <xdr:clientData/>
  </xdr:twoCellAnchor>
  <xdr:twoCellAnchor>
    <xdr:from>
      <xdr:col>1</xdr:col>
      <xdr:colOff>19050</xdr:colOff>
      <xdr:row>13</xdr:row>
      <xdr:rowOff>22894</xdr:rowOff>
    </xdr:from>
    <xdr:to>
      <xdr:col>19</xdr:col>
      <xdr:colOff>78125</xdr:colOff>
      <xdr:row>14</xdr:row>
      <xdr:rowOff>5520</xdr:rowOff>
    </xdr:to>
    <xdr:sp macro="" textlink="">
      <xdr:nvSpPr>
        <xdr:cNvPr id="46" name="Rectángulo: esquinas diagonales cortadas 45">
          <a:hlinkClick xmlns:r="http://schemas.openxmlformats.org/officeDocument/2006/relationships" r:id="rId15" tooltip="Estructural 100"/>
          <a:extLst>
            <a:ext uri="{FF2B5EF4-FFF2-40B4-BE49-F238E27FC236}">
              <a16:creationId xmlns:a16="http://schemas.microsoft.com/office/drawing/2014/main" id="{693FBC9B-0E67-4F8A-B9DD-5067AADC0CA7}"/>
            </a:ext>
          </a:extLst>
        </xdr:cNvPr>
        <xdr:cNvSpPr/>
      </xdr:nvSpPr>
      <xdr:spPr>
        <a:xfrm>
          <a:off x="485775" y="2404144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ESTRUCTURAL 100</a:t>
          </a:r>
        </a:p>
      </xdr:txBody>
    </xdr:sp>
    <xdr:clientData/>
  </xdr:twoCellAnchor>
  <xdr:twoCellAnchor>
    <xdr:from>
      <xdr:col>1</xdr:col>
      <xdr:colOff>19050</xdr:colOff>
      <xdr:row>14</xdr:row>
      <xdr:rowOff>58100</xdr:rowOff>
    </xdr:from>
    <xdr:to>
      <xdr:col>19</xdr:col>
      <xdr:colOff>78125</xdr:colOff>
      <xdr:row>15</xdr:row>
      <xdr:rowOff>40726</xdr:rowOff>
    </xdr:to>
    <xdr:sp macro="" textlink="">
      <xdr:nvSpPr>
        <xdr:cNvPr id="47" name="Rectángulo: esquinas diagonales cortadas 46">
          <a:hlinkClick xmlns:r="http://schemas.openxmlformats.org/officeDocument/2006/relationships" r:id="rId16" tooltip="Estructural 130"/>
          <a:extLst>
            <a:ext uri="{FF2B5EF4-FFF2-40B4-BE49-F238E27FC236}">
              <a16:creationId xmlns:a16="http://schemas.microsoft.com/office/drawing/2014/main" id="{1FC2279C-C7E8-4DCB-862A-119B5C73B806}"/>
            </a:ext>
          </a:extLst>
        </xdr:cNvPr>
        <xdr:cNvSpPr/>
      </xdr:nvSpPr>
      <xdr:spPr>
        <a:xfrm>
          <a:off x="485775" y="2629850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ESTRUCTURAL 130</a:t>
          </a:r>
        </a:p>
      </xdr:txBody>
    </xdr:sp>
    <xdr:clientData/>
  </xdr:twoCellAnchor>
  <xdr:twoCellAnchor>
    <xdr:from>
      <xdr:col>1</xdr:col>
      <xdr:colOff>19050</xdr:colOff>
      <xdr:row>15</xdr:row>
      <xdr:rowOff>93306</xdr:rowOff>
    </xdr:from>
    <xdr:to>
      <xdr:col>19</xdr:col>
      <xdr:colOff>78125</xdr:colOff>
      <xdr:row>16</xdr:row>
      <xdr:rowOff>75932</xdr:rowOff>
    </xdr:to>
    <xdr:sp macro="" textlink="">
      <xdr:nvSpPr>
        <xdr:cNvPr id="48" name="Rectángulo: esquinas diagonales cortadas 47">
          <a:hlinkClick xmlns:r="http://schemas.openxmlformats.org/officeDocument/2006/relationships" r:id="rId17" tooltip="Fondo Global"/>
          <a:extLst>
            <a:ext uri="{FF2B5EF4-FFF2-40B4-BE49-F238E27FC236}">
              <a16:creationId xmlns:a16="http://schemas.microsoft.com/office/drawing/2014/main" id="{6422DA9A-87E3-4B8A-A3A7-36137E689654}"/>
            </a:ext>
          </a:extLst>
        </xdr:cNvPr>
        <xdr:cNvSpPr/>
      </xdr:nvSpPr>
      <xdr:spPr>
        <a:xfrm>
          <a:off x="485775" y="2855556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06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FONDO GLOBAL</a:t>
          </a:r>
        </a:p>
      </xdr:txBody>
    </xdr:sp>
    <xdr:clientData/>
  </xdr:twoCellAnchor>
  <xdr:twoCellAnchor>
    <xdr:from>
      <xdr:col>1</xdr:col>
      <xdr:colOff>19050</xdr:colOff>
      <xdr:row>16</xdr:row>
      <xdr:rowOff>128512</xdr:rowOff>
    </xdr:from>
    <xdr:to>
      <xdr:col>19</xdr:col>
      <xdr:colOff>78125</xdr:colOff>
      <xdr:row>17</xdr:row>
      <xdr:rowOff>111138</xdr:rowOff>
    </xdr:to>
    <xdr:sp macro="" textlink="">
      <xdr:nvSpPr>
        <xdr:cNvPr id="49" name="Rectángulo: esquinas diagonales cortadas 48">
          <a:hlinkClick xmlns:r="http://schemas.openxmlformats.org/officeDocument/2006/relationships" r:id="rId18" tooltip="Fondo Global Diamante"/>
          <a:extLst>
            <a:ext uri="{FF2B5EF4-FFF2-40B4-BE49-F238E27FC236}">
              <a16:creationId xmlns:a16="http://schemas.microsoft.com/office/drawing/2014/main" id="{3A0DBBE6-D34F-410D-87E5-6915E565B830}"/>
            </a:ext>
          </a:extLst>
        </xdr:cNvPr>
        <xdr:cNvSpPr/>
      </xdr:nvSpPr>
      <xdr:spPr>
        <a:xfrm>
          <a:off x="485775" y="3081262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06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FONDO GLOBAL DIAMANTE</a:t>
          </a:r>
        </a:p>
      </xdr:txBody>
    </xdr:sp>
    <xdr:clientData/>
  </xdr:twoCellAnchor>
  <xdr:twoCellAnchor>
    <xdr:from>
      <xdr:col>1</xdr:col>
      <xdr:colOff>19050</xdr:colOff>
      <xdr:row>17</xdr:row>
      <xdr:rowOff>163719</xdr:rowOff>
    </xdr:from>
    <xdr:to>
      <xdr:col>19</xdr:col>
      <xdr:colOff>78125</xdr:colOff>
      <xdr:row>18</xdr:row>
      <xdr:rowOff>146345</xdr:rowOff>
    </xdr:to>
    <xdr:sp macro="" textlink="">
      <xdr:nvSpPr>
        <xdr:cNvPr id="50" name="Rectángulo: esquinas diagonales cortadas 49">
          <a:hlinkClick xmlns:r="http://schemas.openxmlformats.org/officeDocument/2006/relationships" r:id="rId19" tooltip="Premios"/>
          <a:extLst>
            <a:ext uri="{FF2B5EF4-FFF2-40B4-BE49-F238E27FC236}">
              <a16:creationId xmlns:a16="http://schemas.microsoft.com/office/drawing/2014/main" id="{CF6CD227-5FD2-4C95-BDC2-462D6A8EB84D}"/>
            </a:ext>
          </a:extLst>
        </xdr:cNvPr>
        <xdr:cNvSpPr/>
      </xdr:nvSpPr>
      <xdr:spPr>
        <a:xfrm>
          <a:off x="485775" y="3306969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PREMIOS</a:t>
          </a:r>
        </a:p>
      </xdr:txBody>
    </xdr:sp>
    <xdr:clientData/>
  </xdr:twoCellAnchor>
  <xdr:twoCellAnchor>
    <xdr:from>
      <xdr:col>1</xdr:col>
      <xdr:colOff>19050</xdr:colOff>
      <xdr:row>10</xdr:row>
      <xdr:rowOff>142982</xdr:rowOff>
    </xdr:from>
    <xdr:to>
      <xdr:col>19</xdr:col>
      <xdr:colOff>78125</xdr:colOff>
      <xdr:row>11</xdr:row>
      <xdr:rowOff>125608</xdr:rowOff>
    </xdr:to>
    <xdr:sp macro="" textlink="">
      <xdr:nvSpPr>
        <xdr:cNvPr id="51" name="Rectángulo: esquinas diagonales cortadas 50">
          <a:hlinkClick xmlns:r="http://schemas.openxmlformats.org/officeDocument/2006/relationships" r:id="rId20" tooltip="Multigeneracional"/>
          <a:extLst>
            <a:ext uri="{FF2B5EF4-FFF2-40B4-BE49-F238E27FC236}">
              <a16:creationId xmlns:a16="http://schemas.microsoft.com/office/drawing/2014/main" id="{8CFA23E0-D6C4-449F-A92E-58130221AADB}"/>
            </a:ext>
          </a:extLst>
        </xdr:cNvPr>
        <xdr:cNvSpPr/>
      </xdr:nvSpPr>
      <xdr:spPr>
        <a:xfrm>
          <a:off x="485775" y="1952732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MULTIGENERACIONAL</a:t>
          </a:r>
        </a:p>
      </xdr:txBody>
    </xdr:sp>
    <xdr:clientData/>
  </xdr:twoCellAnchor>
  <xdr:twoCellAnchor editAs="oneCell">
    <xdr:from>
      <xdr:col>20</xdr:col>
      <xdr:colOff>3810</xdr:colOff>
      <xdr:row>0</xdr:row>
      <xdr:rowOff>38098</xdr:rowOff>
    </xdr:from>
    <xdr:to>
      <xdr:col>84</xdr:col>
      <xdr:colOff>110290</xdr:colOff>
      <xdr:row>18</xdr:row>
      <xdr:rowOff>190499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5F44B49-7543-45BC-90BC-944BD0642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90863" y="38098"/>
          <a:ext cx="7485848" cy="348615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72365</xdr:rowOff>
    </xdr:from>
    <xdr:to>
      <xdr:col>0</xdr:col>
      <xdr:colOff>267891</xdr:colOff>
      <xdr:row>15</xdr:row>
      <xdr:rowOff>141668</xdr:rowOff>
    </xdr:to>
    <xdr:sp macro="" textlink="">
      <xdr:nvSpPr>
        <xdr:cNvPr id="2" name="Diagrama de flujo: operación manua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C201F4-08B4-4CA0-91A1-E7D1E233251F}"/>
            </a:ext>
          </a:extLst>
        </xdr:cNvPr>
        <xdr:cNvSpPr/>
      </xdr:nvSpPr>
      <xdr:spPr>
        <a:xfrm rot="16200000">
          <a:off x="-186456" y="2449571"/>
          <a:ext cx="640803" cy="267891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solidFill>
          <a:srgbClr val="FF0000"/>
        </a:solidFill>
        <a:ln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BONOS</a:t>
          </a:r>
        </a:p>
      </xdr:txBody>
    </xdr:sp>
    <xdr:clientData/>
  </xdr:twoCellAnchor>
  <xdr:twoCellAnchor>
    <xdr:from>
      <xdr:col>0</xdr:col>
      <xdr:colOff>1</xdr:colOff>
      <xdr:row>15</xdr:row>
      <xdr:rowOff>58614</xdr:rowOff>
    </xdr:from>
    <xdr:to>
      <xdr:col>0</xdr:col>
      <xdr:colOff>207248</xdr:colOff>
      <xdr:row>19</xdr:row>
      <xdr:rowOff>3941</xdr:rowOff>
    </xdr:to>
    <xdr:sp macro="" textlink="">
      <xdr:nvSpPr>
        <xdr:cNvPr id="18" name="Diagrama de flujo: operación manual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83E342-28C4-4FFB-858B-5EC551E72298}"/>
            </a:ext>
          </a:extLst>
        </xdr:cNvPr>
        <xdr:cNvSpPr/>
      </xdr:nvSpPr>
      <xdr:spPr>
        <a:xfrm rot="16200000">
          <a:off x="-250039" y="3070904"/>
          <a:ext cx="707327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7030A0"/>
          </a:fgClr>
          <a:bgClr>
            <a:srgbClr val="C00000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RANGOS</a:t>
          </a:r>
        </a:p>
      </xdr:txBody>
    </xdr:sp>
    <xdr:clientData/>
  </xdr:twoCellAnchor>
  <xdr:twoCellAnchor>
    <xdr:from>
      <xdr:col>0</xdr:col>
      <xdr:colOff>0</xdr:colOff>
      <xdr:row>7</xdr:row>
      <xdr:rowOff>161156</xdr:rowOff>
    </xdr:from>
    <xdr:to>
      <xdr:col>0</xdr:col>
      <xdr:colOff>207247</xdr:colOff>
      <xdr:row>12</xdr:row>
      <xdr:rowOff>125355</xdr:rowOff>
    </xdr:to>
    <xdr:sp macro="" textlink="">
      <xdr:nvSpPr>
        <xdr:cNvPr id="19" name="Diagrama de flujo: operación manual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4D766A4-D605-4202-9784-5E9E468A361E}"/>
            </a:ext>
          </a:extLst>
        </xdr:cNvPr>
        <xdr:cNvSpPr/>
      </xdr:nvSpPr>
      <xdr:spPr>
        <a:xfrm rot="16200000">
          <a:off x="-354726" y="1754132"/>
          <a:ext cx="916699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2060"/>
          </a:fgClr>
          <a:bgClr>
            <a:srgbClr val="00FFFF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SIMULADOR</a:t>
          </a:r>
        </a:p>
      </xdr:txBody>
    </xdr:sp>
    <xdr:clientData/>
  </xdr:twoCellAnchor>
  <xdr:twoCellAnchor>
    <xdr:from>
      <xdr:col>0</xdr:col>
      <xdr:colOff>1</xdr:colOff>
      <xdr:row>4</xdr:row>
      <xdr:rowOff>29340</xdr:rowOff>
    </xdr:from>
    <xdr:to>
      <xdr:col>0</xdr:col>
      <xdr:colOff>207249</xdr:colOff>
      <xdr:row>8</xdr:row>
      <xdr:rowOff>36345</xdr:rowOff>
    </xdr:to>
    <xdr:sp macro="" textlink="">
      <xdr:nvSpPr>
        <xdr:cNvPr id="20" name="Diagrama de flujo: operación manual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026FDA8-4C24-4B23-848F-1C28A1E4F3D9}"/>
            </a:ext>
          </a:extLst>
        </xdr:cNvPr>
        <xdr:cNvSpPr/>
      </xdr:nvSpPr>
      <xdr:spPr>
        <a:xfrm rot="16200000">
          <a:off x="-280878" y="976969"/>
          <a:ext cx="769005" cy="207248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2060"/>
          </a:fgClr>
          <a:bgClr>
            <a:schemeClr val="accent1">
              <a:lumMod val="60000"/>
              <a:lumOff val="40000"/>
            </a:schemeClr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GUÍA SIM</a:t>
          </a:r>
        </a:p>
      </xdr:txBody>
    </xdr:sp>
    <xdr:clientData/>
  </xdr:twoCellAnchor>
  <xdr:twoCellAnchor>
    <xdr:from>
      <xdr:col>0</xdr:col>
      <xdr:colOff>3</xdr:colOff>
      <xdr:row>1</xdr:row>
      <xdr:rowOff>0</xdr:rowOff>
    </xdr:from>
    <xdr:to>
      <xdr:col>0</xdr:col>
      <xdr:colOff>207252</xdr:colOff>
      <xdr:row>4</xdr:row>
      <xdr:rowOff>107729</xdr:rowOff>
    </xdr:to>
    <xdr:sp macro="" textlink="">
      <xdr:nvSpPr>
        <xdr:cNvPr id="21" name="Diagrama de flujo: operación manual 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F7A2DDC-F34B-4961-9638-A96F289743F4}"/>
            </a:ext>
          </a:extLst>
        </xdr:cNvPr>
        <xdr:cNvSpPr/>
      </xdr:nvSpPr>
      <xdr:spPr>
        <a:xfrm rot="16200000">
          <a:off x="-235987" y="331240"/>
          <a:ext cx="679229" cy="207249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359E"/>
          </a:fgClr>
          <a:bgClr>
            <a:schemeClr val="accent1">
              <a:lumMod val="60000"/>
              <a:lumOff val="40000"/>
            </a:schemeClr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INICIO</a:t>
          </a:r>
        </a:p>
      </xdr:txBody>
    </xdr:sp>
    <xdr:clientData/>
  </xdr:twoCellAnchor>
  <xdr:twoCellAnchor editAs="oneCell">
    <xdr:from>
      <xdr:col>20</xdr:col>
      <xdr:colOff>0</xdr:colOff>
      <xdr:row>0</xdr:row>
      <xdr:rowOff>39413</xdr:rowOff>
    </xdr:from>
    <xdr:to>
      <xdr:col>85</xdr:col>
      <xdr:colOff>59871</xdr:colOff>
      <xdr:row>18</xdr:row>
      <xdr:rowOff>190500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F4C1734-6707-4C6C-B56A-7A69E9DC5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0" y="39413"/>
          <a:ext cx="7489371" cy="3487558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</xdr:row>
      <xdr:rowOff>66675</xdr:rowOff>
    </xdr:from>
    <xdr:to>
      <xdr:col>19</xdr:col>
      <xdr:colOff>78125</xdr:colOff>
      <xdr:row>2</xdr:row>
      <xdr:rowOff>34460</xdr:rowOff>
    </xdr:to>
    <xdr:sp macro="" textlink="">
      <xdr:nvSpPr>
        <xdr:cNvPr id="37" name="Rectángulo: esquinas diagonales cortadas 36">
          <a:hlinkClick xmlns:r="http://schemas.openxmlformats.org/officeDocument/2006/relationships" r:id="rId7" tooltip="Cliente"/>
          <a:extLst>
            <a:ext uri="{FF2B5EF4-FFF2-40B4-BE49-F238E27FC236}">
              <a16:creationId xmlns:a16="http://schemas.microsoft.com/office/drawing/2014/main" id="{F9715075-A714-40E3-A5BF-7AB08894CF69}"/>
            </a:ext>
          </a:extLst>
        </xdr:cNvPr>
        <xdr:cNvSpPr/>
      </xdr:nvSpPr>
      <xdr:spPr>
        <a:xfrm>
          <a:off x="485775" y="161925"/>
          <a:ext cx="2116475" cy="158285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CLIENTE</a:t>
          </a:r>
        </a:p>
      </xdr:txBody>
    </xdr:sp>
    <xdr:clientData/>
  </xdr:twoCellAnchor>
  <xdr:twoCellAnchor>
    <xdr:from>
      <xdr:col>1</xdr:col>
      <xdr:colOff>19050</xdr:colOff>
      <xdr:row>2</xdr:row>
      <xdr:rowOff>87040</xdr:rowOff>
    </xdr:from>
    <xdr:to>
      <xdr:col>19</xdr:col>
      <xdr:colOff>78125</xdr:colOff>
      <xdr:row>3</xdr:row>
      <xdr:rowOff>69666</xdr:rowOff>
    </xdr:to>
    <xdr:sp macro="" textlink="">
      <xdr:nvSpPr>
        <xdr:cNvPr id="38" name="Rectángulo: esquinas diagonales cortadas 37">
          <a:hlinkClick xmlns:r="http://schemas.openxmlformats.org/officeDocument/2006/relationships" r:id="rId8" tooltip="Patrocinio"/>
          <a:extLst>
            <a:ext uri="{FF2B5EF4-FFF2-40B4-BE49-F238E27FC236}">
              <a16:creationId xmlns:a16="http://schemas.microsoft.com/office/drawing/2014/main" id="{5ADCE256-5F28-4A85-9D91-F75C202C9F67}"/>
            </a:ext>
          </a:extLst>
        </xdr:cNvPr>
        <xdr:cNvSpPr/>
      </xdr:nvSpPr>
      <xdr:spPr>
        <a:xfrm>
          <a:off x="485775" y="372790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PATROCINIO</a:t>
          </a:r>
        </a:p>
      </xdr:txBody>
    </xdr:sp>
    <xdr:clientData/>
  </xdr:twoCellAnchor>
  <xdr:twoCellAnchor>
    <xdr:from>
      <xdr:col>1</xdr:col>
      <xdr:colOff>19050</xdr:colOff>
      <xdr:row>3</xdr:row>
      <xdr:rowOff>122246</xdr:rowOff>
    </xdr:from>
    <xdr:to>
      <xdr:col>19</xdr:col>
      <xdr:colOff>78125</xdr:colOff>
      <xdr:row>4</xdr:row>
      <xdr:rowOff>104872</xdr:rowOff>
    </xdr:to>
    <xdr:sp macro="" textlink="">
      <xdr:nvSpPr>
        <xdr:cNvPr id="39" name="Rectángulo: esquinas diagonales cortadas 38">
          <a:hlinkClick xmlns:r="http://schemas.openxmlformats.org/officeDocument/2006/relationships" r:id="rId9" tooltip="Formación de Equipo"/>
          <a:extLst>
            <a:ext uri="{FF2B5EF4-FFF2-40B4-BE49-F238E27FC236}">
              <a16:creationId xmlns:a16="http://schemas.microsoft.com/office/drawing/2014/main" id="{6C7F05CB-3B38-4ACC-8E4A-3927813261A2}"/>
            </a:ext>
          </a:extLst>
        </xdr:cNvPr>
        <xdr:cNvSpPr/>
      </xdr:nvSpPr>
      <xdr:spPr>
        <a:xfrm>
          <a:off x="485775" y="598496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FORMACIÓN DE EQUIPO </a:t>
          </a:r>
        </a:p>
      </xdr:txBody>
    </xdr:sp>
    <xdr:clientData/>
  </xdr:twoCellAnchor>
  <xdr:twoCellAnchor>
    <xdr:from>
      <xdr:col>1</xdr:col>
      <xdr:colOff>19050</xdr:colOff>
      <xdr:row>4</xdr:row>
      <xdr:rowOff>157452</xdr:rowOff>
    </xdr:from>
    <xdr:to>
      <xdr:col>19</xdr:col>
      <xdr:colOff>78125</xdr:colOff>
      <xdr:row>5</xdr:row>
      <xdr:rowOff>140078</xdr:rowOff>
    </xdr:to>
    <xdr:sp macro="" textlink="">
      <xdr:nvSpPr>
        <xdr:cNvPr id="40" name="Rectángulo: esquinas diagonales cortadas 39">
          <a:hlinkClick xmlns:r="http://schemas.openxmlformats.org/officeDocument/2006/relationships" r:id="rId10" tooltip="Igualación de Volumen"/>
          <a:extLst>
            <a:ext uri="{FF2B5EF4-FFF2-40B4-BE49-F238E27FC236}">
              <a16:creationId xmlns:a16="http://schemas.microsoft.com/office/drawing/2014/main" id="{AA2165CF-7036-4CEB-A3E4-5E55D31B7913}"/>
            </a:ext>
          </a:extLst>
        </xdr:cNvPr>
        <xdr:cNvSpPr/>
      </xdr:nvSpPr>
      <xdr:spPr>
        <a:xfrm>
          <a:off x="485775" y="824202"/>
          <a:ext cx="2116475" cy="173126"/>
        </a:xfrm>
        <a:prstGeom prst="snip2DiagRect">
          <a:avLst/>
        </a:prstGeom>
        <a:solidFill>
          <a:srgbClr val="FF0000"/>
        </a:solidFill>
        <a:effectLst>
          <a:innerShdw blurRad="63500" dist="50800" dir="18900000">
            <a:prstClr val="black">
              <a:alpha val="50000"/>
            </a:prstClr>
          </a:innerShdw>
        </a:effectLst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chemeClr val="bg1"/>
              </a:solidFill>
              <a:latin typeface="Uniform 4" panose="02000000000000000000" pitchFamily="2" charset="0"/>
              <a:ea typeface="+mn-ea"/>
              <a:cs typeface="+mn-cs"/>
            </a:rPr>
            <a:t>IGUALACIÓN DE VOLUMEN</a:t>
          </a:r>
        </a:p>
      </xdr:txBody>
    </xdr:sp>
    <xdr:clientData/>
  </xdr:twoCellAnchor>
  <xdr:twoCellAnchor>
    <xdr:from>
      <xdr:col>1</xdr:col>
      <xdr:colOff>19050</xdr:colOff>
      <xdr:row>6</xdr:row>
      <xdr:rowOff>2158</xdr:rowOff>
    </xdr:from>
    <xdr:to>
      <xdr:col>19</xdr:col>
      <xdr:colOff>78125</xdr:colOff>
      <xdr:row>6</xdr:row>
      <xdr:rowOff>175284</xdr:rowOff>
    </xdr:to>
    <xdr:sp macro="" textlink="">
      <xdr:nvSpPr>
        <xdr:cNvPr id="41" name="Rectángulo: esquinas diagonales cortadas 40">
          <a:hlinkClick xmlns:r="http://schemas.openxmlformats.org/officeDocument/2006/relationships" r:id="rId11" tooltip="Desarrollo de Red"/>
          <a:extLst>
            <a:ext uri="{FF2B5EF4-FFF2-40B4-BE49-F238E27FC236}">
              <a16:creationId xmlns:a16="http://schemas.microsoft.com/office/drawing/2014/main" id="{D69112E4-72C9-44A4-8871-968A39A63CCF}"/>
            </a:ext>
          </a:extLst>
        </xdr:cNvPr>
        <xdr:cNvSpPr/>
      </xdr:nvSpPr>
      <xdr:spPr>
        <a:xfrm>
          <a:off x="485775" y="1049908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DESARROLLO DE RED</a:t>
          </a:r>
        </a:p>
      </xdr:txBody>
    </xdr:sp>
    <xdr:clientData/>
  </xdr:twoCellAnchor>
  <xdr:twoCellAnchor>
    <xdr:from>
      <xdr:col>1</xdr:col>
      <xdr:colOff>19050</xdr:colOff>
      <xdr:row>7</xdr:row>
      <xdr:rowOff>37364</xdr:rowOff>
    </xdr:from>
    <xdr:to>
      <xdr:col>19</xdr:col>
      <xdr:colOff>78125</xdr:colOff>
      <xdr:row>8</xdr:row>
      <xdr:rowOff>19990</xdr:rowOff>
    </xdr:to>
    <xdr:sp macro="" textlink="">
      <xdr:nvSpPr>
        <xdr:cNvPr id="42" name="Rectángulo: esquinas diagonales cortadas 41">
          <a:hlinkClick xmlns:r="http://schemas.openxmlformats.org/officeDocument/2006/relationships" r:id="rId12" tooltip="Avance de Rango"/>
          <a:extLst>
            <a:ext uri="{FF2B5EF4-FFF2-40B4-BE49-F238E27FC236}">
              <a16:creationId xmlns:a16="http://schemas.microsoft.com/office/drawing/2014/main" id="{9AE4973E-025B-46CD-8525-6CB8C1D73134}"/>
            </a:ext>
          </a:extLst>
        </xdr:cNvPr>
        <xdr:cNvSpPr/>
      </xdr:nvSpPr>
      <xdr:spPr>
        <a:xfrm>
          <a:off x="485775" y="1275614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AVANCE DE RANGO</a:t>
          </a:r>
        </a:p>
      </xdr:txBody>
    </xdr:sp>
    <xdr:clientData/>
  </xdr:twoCellAnchor>
  <xdr:twoCellAnchor>
    <xdr:from>
      <xdr:col>1</xdr:col>
      <xdr:colOff>19050</xdr:colOff>
      <xdr:row>8</xdr:row>
      <xdr:rowOff>72570</xdr:rowOff>
    </xdr:from>
    <xdr:to>
      <xdr:col>19</xdr:col>
      <xdr:colOff>78125</xdr:colOff>
      <xdr:row>9</xdr:row>
      <xdr:rowOff>55196</xdr:rowOff>
    </xdr:to>
    <xdr:sp macro="" textlink="">
      <xdr:nvSpPr>
        <xdr:cNvPr id="43" name="Rectángulo: esquinas diagonales cortadas 42">
          <a:hlinkClick xmlns:r="http://schemas.openxmlformats.org/officeDocument/2006/relationships" r:id="rId13" tooltip="Seguimiento"/>
          <a:extLst>
            <a:ext uri="{FF2B5EF4-FFF2-40B4-BE49-F238E27FC236}">
              <a16:creationId xmlns:a16="http://schemas.microsoft.com/office/drawing/2014/main" id="{60EF1581-51F6-45DD-8581-632A7F310641}"/>
            </a:ext>
          </a:extLst>
        </xdr:cNvPr>
        <xdr:cNvSpPr/>
      </xdr:nvSpPr>
      <xdr:spPr>
        <a:xfrm>
          <a:off x="485775" y="1501320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SEGUIMIENTO</a:t>
          </a:r>
        </a:p>
      </xdr:txBody>
    </xdr:sp>
    <xdr:clientData/>
  </xdr:twoCellAnchor>
  <xdr:twoCellAnchor>
    <xdr:from>
      <xdr:col>1</xdr:col>
      <xdr:colOff>19050</xdr:colOff>
      <xdr:row>9</xdr:row>
      <xdr:rowOff>107776</xdr:rowOff>
    </xdr:from>
    <xdr:to>
      <xdr:col>19</xdr:col>
      <xdr:colOff>78125</xdr:colOff>
      <xdr:row>10</xdr:row>
      <xdr:rowOff>90402</xdr:rowOff>
    </xdr:to>
    <xdr:sp macro="" textlink="">
      <xdr:nvSpPr>
        <xdr:cNvPr id="44" name="Rectángulo: esquinas diagonales cortadas 43">
          <a:hlinkClick xmlns:r="http://schemas.openxmlformats.org/officeDocument/2006/relationships" r:id="rId14" tooltip="Patrimonial"/>
          <a:extLst>
            <a:ext uri="{FF2B5EF4-FFF2-40B4-BE49-F238E27FC236}">
              <a16:creationId xmlns:a16="http://schemas.microsoft.com/office/drawing/2014/main" id="{AE51BCFD-7F24-46B0-8C2E-5F3BED5EFD21}"/>
            </a:ext>
          </a:extLst>
        </xdr:cNvPr>
        <xdr:cNvSpPr/>
      </xdr:nvSpPr>
      <xdr:spPr>
        <a:xfrm>
          <a:off x="485775" y="1727026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PATRIMONIAL</a:t>
          </a:r>
        </a:p>
      </xdr:txBody>
    </xdr:sp>
    <xdr:clientData/>
  </xdr:twoCellAnchor>
  <xdr:twoCellAnchor>
    <xdr:from>
      <xdr:col>1</xdr:col>
      <xdr:colOff>19050</xdr:colOff>
      <xdr:row>11</xdr:row>
      <xdr:rowOff>178188</xdr:rowOff>
    </xdr:from>
    <xdr:to>
      <xdr:col>19</xdr:col>
      <xdr:colOff>78125</xdr:colOff>
      <xdr:row>12</xdr:row>
      <xdr:rowOff>160814</xdr:rowOff>
    </xdr:to>
    <xdr:sp macro="" textlink="">
      <xdr:nvSpPr>
        <xdr:cNvPr id="45" name="Rectángulo: esquinas diagonales cortadas 44">
          <a:hlinkClick xmlns:r="http://schemas.openxmlformats.org/officeDocument/2006/relationships" r:id="rId15" tooltip="Vacacional"/>
          <a:extLst>
            <a:ext uri="{FF2B5EF4-FFF2-40B4-BE49-F238E27FC236}">
              <a16:creationId xmlns:a16="http://schemas.microsoft.com/office/drawing/2014/main" id="{24754862-CD23-4B97-88BF-A3C70AC826BC}"/>
            </a:ext>
          </a:extLst>
        </xdr:cNvPr>
        <xdr:cNvSpPr/>
      </xdr:nvSpPr>
      <xdr:spPr>
        <a:xfrm>
          <a:off x="485775" y="2178438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VACACIONAL</a:t>
          </a:r>
        </a:p>
      </xdr:txBody>
    </xdr:sp>
    <xdr:clientData/>
  </xdr:twoCellAnchor>
  <xdr:twoCellAnchor>
    <xdr:from>
      <xdr:col>1</xdr:col>
      <xdr:colOff>19050</xdr:colOff>
      <xdr:row>13</xdr:row>
      <xdr:rowOff>22894</xdr:rowOff>
    </xdr:from>
    <xdr:to>
      <xdr:col>19</xdr:col>
      <xdr:colOff>78125</xdr:colOff>
      <xdr:row>14</xdr:row>
      <xdr:rowOff>5520</xdr:rowOff>
    </xdr:to>
    <xdr:sp macro="" textlink="">
      <xdr:nvSpPr>
        <xdr:cNvPr id="46" name="Rectángulo: esquinas diagonales cortadas 45">
          <a:hlinkClick xmlns:r="http://schemas.openxmlformats.org/officeDocument/2006/relationships" r:id="rId16" tooltip="Estructural 100"/>
          <a:extLst>
            <a:ext uri="{FF2B5EF4-FFF2-40B4-BE49-F238E27FC236}">
              <a16:creationId xmlns:a16="http://schemas.microsoft.com/office/drawing/2014/main" id="{E993AC62-25C0-4EF5-A95D-FC133BBC4AE4}"/>
            </a:ext>
          </a:extLst>
        </xdr:cNvPr>
        <xdr:cNvSpPr/>
      </xdr:nvSpPr>
      <xdr:spPr>
        <a:xfrm>
          <a:off x="485775" y="2404144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ESTRUCTURAL 100</a:t>
          </a:r>
        </a:p>
      </xdr:txBody>
    </xdr:sp>
    <xdr:clientData/>
  </xdr:twoCellAnchor>
  <xdr:twoCellAnchor>
    <xdr:from>
      <xdr:col>1</xdr:col>
      <xdr:colOff>19050</xdr:colOff>
      <xdr:row>14</xdr:row>
      <xdr:rowOff>58100</xdr:rowOff>
    </xdr:from>
    <xdr:to>
      <xdr:col>19</xdr:col>
      <xdr:colOff>78125</xdr:colOff>
      <xdr:row>15</xdr:row>
      <xdr:rowOff>40726</xdr:rowOff>
    </xdr:to>
    <xdr:sp macro="" textlink="">
      <xdr:nvSpPr>
        <xdr:cNvPr id="47" name="Rectángulo: esquinas diagonales cortadas 46">
          <a:hlinkClick xmlns:r="http://schemas.openxmlformats.org/officeDocument/2006/relationships" r:id="rId17" tooltip="Estructural 130"/>
          <a:extLst>
            <a:ext uri="{FF2B5EF4-FFF2-40B4-BE49-F238E27FC236}">
              <a16:creationId xmlns:a16="http://schemas.microsoft.com/office/drawing/2014/main" id="{22C486CD-05B2-4C6F-B657-60E809FD5459}"/>
            </a:ext>
          </a:extLst>
        </xdr:cNvPr>
        <xdr:cNvSpPr/>
      </xdr:nvSpPr>
      <xdr:spPr>
        <a:xfrm>
          <a:off x="485775" y="2629850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ESTRUCTURAL 130</a:t>
          </a:r>
        </a:p>
      </xdr:txBody>
    </xdr:sp>
    <xdr:clientData/>
  </xdr:twoCellAnchor>
  <xdr:twoCellAnchor>
    <xdr:from>
      <xdr:col>1</xdr:col>
      <xdr:colOff>19050</xdr:colOff>
      <xdr:row>15</xdr:row>
      <xdr:rowOff>93306</xdr:rowOff>
    </xdr:from>
    <xdr:to>
      <xdr:col>19</xdr:col>
      <xdr:colOff>78125</xdr:colOff>
      <xdr:row>16</xdr:row>
      <xdr:rowOff>75932</xdr:rowOff>
    </xdr:to>
    <xdr:sp macro="" textlink="">
      <xdr:nvSpPr>
        <xdr:cNvPr id="48" name="Rectángulo: esquinas diagonales cortadas 47">
          <a:hlinkClick xmlns:r="http://schemas.openxmlformats.org/officeDocument/2006/relationships" r:id="rId18" tooltip="Fondo Global"/>
          <a:extLst>
            <a:ext uri="{FF2B5EF4-FFF2-40B4-BE49-F238E27FC236}">
              <a16:creationId xmlns:a16="http://schemas.microsoft.com/office/drawing/2014/main" id="{2E0EBB70-5890-44E9-9EF6-E8D28D0732E2}"/>
            </a:ext>
          </a:extLst>
        </xdr:cNvPr>
        <xdr:cNvSpPr/>
      </xdr:nvSpPr>
      <xdr:spPr>
        <a:xfrm>
          <a:off x="485775" y="2855556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06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FONDO GLOBAL</a:t>
          </a:r>
        </a:p>
      </xdr:txBody>
    </xdr:sp>
    <xdr:clientData/>
  </xdr:twoCellAnchor>
  <xdr:twoCellAnchor>
    <xdr:from>
      <xdr:col>1</xdr:col>
      <xdr:colOff>19050</xdr:colOff>
      <xdr:row>16</xdr:row>
      <xdr:rowOff>128512</xdr:rowOff>
    </xdr:from>
    <xdr:to>
      <xdr:col>19</xdr:col>
      <xdr:colOff>78125</xdr:colOff>
      <xdr:row>17</xdr:row>
      <xdr:rowOff>111138</xdr:rowOff>
    </xdr:to>
    <xdr:sp macro="" textlink="">
      <xdr:nvSpPr>
        <xdr:cNvPr id="49" name="Rectángulo: esquinas diagonales cortadas 48">
          <a:hlinkClick xmlns:r="http://schemas.openxmlformats.org/officeDocument/2006/relationships" r:id="rId19" tooltip="Fondo Global Diamante"/>
          <a:extLst>
            <a:ext uri="{FF2B5EF4-FFF2-40B4-BE49-F238E27FC236}">
              <a16:creationId xmlns:a16="http://schemas.microsoft.com/office/drawing/2014/main" id="{22B824DA-A991-44AF-BD04-656E607D4368}"/>
            </a:ext>
          </a:extLst>
        </xdr:cNvPr>
        <xdr:cNvSpPr/>
      </xdr:nvSpPr>
      <xdr:spPr>
        <a:xfrm>
          <a:off x="485775" y="3081262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06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FONDO GLOBAL DIAMANTE</a:t>
          </a:r>
        </a:p>
      </xdr:txBody>
    </xdr:sp>
    <xdr:clientData/>
  </xdr:twoCellAnchor>
  <xdr:twoCellAnchor>
    <xdr:from>
      <xdr:col>1</xdr:col>
      <xdr:colOff>19050</xdr:colOff>
      <xdr:row>17</xdr:row>
      <xdr:rowOff>163719</xdr:rowOff>
    </xdr:from>
    <xdr:to>
      <xdr:col>19</xdr:col>
      <xdr:colOff>78125</xdr:colOff>
      <xdr:row>18</xdr:row>
      <xdr:rowOff>146345</xdr:rowOff>
    </xdr:to>
    <xdr:sp macro="" textlink="">
      <xdr:nvSpPr>
        <xdr:cNvPr id="50" name="Rectángulo: esquinas diagonales cortadas 49">
          <a:hlinkClick xmlns:r="http://schemas.openxmlformats.org/officeDocument/2006/relationships" r:id="rId20" tooltip="Premios"/>
          <a:extLst>
            <a:ext uri="{FF2B5EF4-FFF2-40B4-BE49-F238E27FC236}">
              <a16:creationId xmlns:a16="http://schemas.microsoft.com/office/drawing/2014/main" id="{838BDA87-7049-405C-8C6B-9276CC0E2520}"/>
            </a:ext>
          </a:extLst>
        </xdr:cNvPr>
        <xdr:cNvSpPr/>
      </xdr:nvSpPr>
      <xdr:spPr>
        <a:xfrm>
          <a:off x="485775" y="3306969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PREMIOS</a:t>
          </a:r>
        </a:p>
      </xdr:txBody>
    </xdr:sp>
    <xdr:clientData/>
  </xdr:twoCellAnchor>
  <xdr:twoCellAnchor>
    <xdr:from>
      <xdr:col>1</xdr:col>
      <xdr:colOff>19050</xdr:colOff>
      <xdr:row>10</xdr:row>
      <xdr:rowOff>142982</xdr:rowOff>
    </xdr:from>
    <xdr:to>
      <xdr:col>19</xdr:col>
      <xdr:colOff>78125</xdr:colOff>
      <xdr:row>11</xdr:row>
      <xdr:rowOff>125608</xdr:rowOff>
    </xdr:to>
    <xdr:sp macro="" textlink="">
      <xdr:nvSpPr>
        <xdr:cNvPr id="51" name="Rectángulo: esquinas diagonales cortadas 50">
          <a:hlinkClick xmlns:r="http://schemas.openxmlformats.org/officeDocument/2006/relationships" r:id="rId21" tooltip="Multigeneracional"/>
          <a:extLst>
            <a:ext uri="{FF2B5EF4-FFF2-40B4-BE49-F238E27FC236}">
              <a16:creationId xmlns:a16="http://schemas.microsoft.com/office/drawing/2014/main" id="{470C231A-63BD-4597-B737-B479C3AB12A9}"/>
            </a:ext>
          </a:extLst>
        </xdr:cNvPr>
        <xdr:cNvSpPr/>
      </xdr:nvSpPr>
      <xdr:spPr>
        <a:xfrm>
          <a:off x="485775" y="1952732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MULTIGENERACIONAL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72365</xdr:rowOff>
    </xdr:from>
    <xdr:to>
      <xdr:col>0</xdr:col>
      <xdr:colOff>267891</xdr:colOff>
      <xdr:row>15</xdr:row>
      <xdr:rowOff>141668</xdr:rowOff>
    </xdr:to>
    <xdr:sp macro="" textlink="">
      <xdr:nvSpPr>
        <xdr:cNvPr id="2" name="Diagrama de flujo: operación manua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4E78F4-7CBB-47A0-A6A4-640264131199}"/>
            </a:ext>
          </a:extLst>
        </xdr:cNvPr>
        <xdr:cNvSpPr/>
      </xdr:nvSpPr>
      <xdr:spPr>
        <a:xfrm rot="16200000">
          <a:off x="-186456" y="2449571"/>
          <a:ext cx="640803" cy="267891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solidFill>
          <a:srgbClr val="FF0000"/>
        </a:solidFill>
        <a:ln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BONOS</a:t>
          </a:r>
        </a:p>
      </xdr:txBody>
    </xdr:sp>
    <xdr:clientData/>
  </xdr:twoCellAnchor>
  <xdr:twoCellAnchor>
    <xdr:from>
      <xdr:col>0</xdr:col>
      <xdr:colOff>1</xdr:colOff>
      <xdr:row>15</xdr:row>
      <xdr:rowOff>58614</xdr:rowOff>
    </xdr:from>
    <xdr:to>
      <xdr:col>0</xdr:col>
      <xdr:colOff>207248</xdr:colOff>
      <xdr:row>19</xdr:row>
      <xdr:rowOff>3941</xdr:rowOff>
    </xdr:to>
    <xdr:sp macro="" textlink="">
      <xdr:nvSpPr>
        <xdr:cNvPr id="18" name="Diagrama de flujo: operación manual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72E9D9-B956-4A5C-B234-E70345DA3CC3}"/>
            </a:ext>
          </a:extLst>
        </xdr:cNvPr>
        <xdr:cNvSpPr/>
      </xdr:nvSpPr>
      <xdr:spPr>
        <a:xfrm rot="16200000">
          <a:off x="-250039" y="3070904"/>
          <a:ext cx="707327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7030A0"/>
          </a:fgClr>
          <a:bgClr>
            <a:srgbClr val="C00000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RANGOS</a:t>
          </a:r>
        </a:p>
      </xdr:txBody>
    </xdr:sp>
    <xdr:clientData/>
  </xdr:twoCellAnchor>
  <xdr:twoCellAnchor>
    <xdr:from>
      <xdr:col>0</xdr:col>
      <xdr:colOff>0</xdr:colOff>
      <xdr:row>7</xdr:row>
      <xdr:rowOff>161156</xdr:rowOff>
    </xdr:from>
    <xdr:to>
      <xdr:col>0</xdr:col>
      <xdr:colOff>207247</xdr:colOff>
      <xdr:row>12</xdr:row>
      <xdr:rowOff>125355</xdr:rowOff>
    </xdr:to>
    <xdr:sp macro="" textlink="">
      <xdr:nvSpPr>
        <xdr:cNvPr id="19" name="Diagrama de flujo: operación manual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BC59D82-F3E3-47A5-B8AC-3040219093D9}"/>
            </a:ext>
          </a:extLst>
        </xdr:cNvPr>
        <xdr:cNvSpPr/>
      </xdr:nvSpPr>
      <xdr:spPr>
        <a:xfrm rot="16200000">
          <a:off x="-354726" y="1754132"/>
          <a:ext cx="916699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2060"/>
          </a:fgClr>
          <a:bgClr>
            <a:srgbClr val="00FFFF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SIMULADOR</a:t>
          </a:r>
        </a:p>
      </xdr:txBody>
    </xdr:sp>
    <xdr:clientData/>
  </xdr:twoCellAnchor>
  <xdr:twoCellAnchor>
    <xdr:from>
      <xdr:col>0</xdr:col>
      <xdr:colOff>1</xdr:colOff>
      <xdr:row>4</xdr:row>
      <xdr:rowOff>29340</xdr:rowOff>
    </xdr:from>
    <xdr:to>
      <xdr:col>0</xdr:col>
      <xdr:colOff>207249</xdr:colOff>
      <xdr:row>8</xdr:row>
      <xdr:rowOff>36345</xdr:rowOff>
    </xdr:to>
    <xdr:sp macro="" textlink="">
      <xdr:nvSpPr>
        <xdr:cNvPr id="20" name="Diagrama de flujo: operación manual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F04D42B-6C82-4C44-995C-B20C376BB9E8}"/>
            </a:ext>
          </a:extLst>
        </xdr:cNvPr>
        <xdr:cNvSpPr/>
      </xdr:nvSpPr>
      <xdr:spPr>
        <a:xfrm rot="16200000">
          <a:off x="-280878" y="976969"/>
          <a:ext cx="769005" cy="207248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2060"/>
          </a:fgClr>
          <a:bgClr>
            <a:schemeClr val="accent1">
              <a:lumMod val="60000"/>
              <a:lumOff val="40000"/>
            </a:schemeClr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GUÍA SIM</a:t>
          </a:r>
        </a:p>
      </xdr:txBody>
    </xdr:sp>
    <xdr:clientData/>
  </xdr:twoCellAnchor>
  <xdr:twoCellAnchor>
    <xdr:from>
      <xdr:col>0</xdr:col>
      <xdr:colOff>3</xdr:colOff>
      <xdr:row>1</xdr:row>
      <xdr:rowOff>0</xdr:rowOff>
    </xdr:from>
    <xdr:to>
      <xdr:col>0</xdr:col>
      <xdr:colOff>207252</xdr:colOff>
      <xdr:row>4</xdr:row>
      <xdr:rowOff>107729</xdr:rowOff>
    </xdr:to>
    <xdr:sp macro="" textlink="">
      <xdr:nvSpPr>
        <xdr:cNvPr id="21" name="Diagrama de flujo: operación manual 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3CF21F3-21B7-4E7A-9E6B-67F7AEAE72F8}"/>
            </a:ext>
          </a:extLst>
        </xdr:cNvPr>
        <xdr:cNvSpPr/>
      </xdr:nvSpPr>
      <xdr:spPr>
        <a:xfrm rot="16200000">
          <a:off x="-235987" y="331240"/>
          <a:ext cx="679229" cy="207249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359E"/>
          </a:fgClr>
          <a:bgClr>
            <a:schemeClr val="accent1">
              <a:lumMod val="60000"/>
              <a:lumOff val="40000"/>
            </a:schemeClr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INICIO</a:t>
          </a:r>
        </a:p>
      </xdr:txBody>
    </xdr:sp>
    <xdr:clientData/>
  </xdr:twoCellAnchor>
  <xdr:twoCellAnchor editAs="oneCell">
    <xdr:from>
      <xdr:col>20</xdr:col>
      <xdr:colOff>0</xdr:colOff>
      <xdr:row>0</xdr:row>
      <xdr:rowOff>39413</xdr:rowOff>
    </xdr:from>
    <xdr:to>
      <xdr:col>85</xdr:col>
      <xdr:colOff>59871</xdr:colOff>
      <xdr:row>18</xdr:row>
      <xdr:rowOff>190500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BD384EB-D34B-4895-A897-B6C8BAF49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0" y="39413"/>
          <a:ext cx="7489371" cy="3487558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</xdr:row>
      <xdr:rowOff>66675</xdr:rowOff>
    </xdr:from>
    <xdr:to>
      <xdr:col>19</xdr:col>
      <xdr:colOff>78125</xdr:colOff>
      <xdr:row>2</xdr:row>
      <xdr:rowOff>34460</xdr:rowOff>
    </xdr:to>
    <xdr:sp macro="" textlink="">
      <xdr:nvSpPr>
        <xdr:cNvPr id="37" name="Rectángulo: esquinas diagonales cortadas 36">
          <a:hlinkClick xmlns:r="http://schemas.openxmlformats.org/officeDocument/2006/relationships" r:id="rId7" tooltip="Cliente"/>
          <a:extLst>
            <a:ext uri="{FF2B5EF4-FFF2-40B4-BE49-F238E27FC236}">
              <a16:creationId xmlns:a16="http://schemas.microsoft.com/office/drawing/2014/main" id="{228EE5E8-5995-4EA0-B690-89A2805C9E09}"/>
            </a:ext>
          </a:extLst>
        </xdr:cNvPr>
        <xdr:cNvSpPr/>
      </xdr:nvSpPr>
      <xdr:spPr>
        <a:xfrm>
          <a:off x="485775" y="161925"/>
          <a:ext cx="2116475" cy="158285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CLIENTE</a:t>
          </a:r>
        </a:p>
      </xdr:txBody>
    </xdr:sp>
    <xdr:clientData/>
  </xdr:twoCellAnchor>
  <xdr:twoCellAnchor>
    <xdr:from>
      <xdr:col>1</xdr:col>
      <xdr:colOff>19050</xdr:colOff>
      <xdr:row>2</xdr:row>
      <xdr:rowOff>87040</xdr:rowOff>
    </xdr:from>
    <xdr:to>
      <xdr:col>19</xdr:col>
      <xdr:colOff>78125</xdr:colOff>
      <xdr:row>3</xdr:row>
      <xdr:rowOff>69666</xdr:rowOff>
    </xdr:to>
    <xdr:sp macro="" textlink="">
      <xdr:nvSpPr>
        <xdr:cNvPr id="38" name="Rectángulo: esquinas diagonales cortadas 37">
          <a:hlinkClick xmlns:r="http://schemas.openxmlformats.org/officeDocument/2006/relationships" r:id="rId8" tooltip="Patrocinio"/>
          <a:extLst>
            <a:ext uri="{FF2B5EF4-FFF2-40B4-BE49-F238E27FC236}">
              <a16:creationId xmlns:a16="http://schemas.microsoft.com/office/drawing/2014/main" id="{E2268F05-64AB-460E-9BB0-56430E23226A}"/>
            </a:ext>
          </a:extLst>
        </xdr:cNvPr>
        <xdr:cNvSpPr/>
      </xdr:nvSpPr>
      <xdr:spPr>
        <a:xfrm>
          <a:off x="485775" y="372790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PATROCINIO</a:t>
          </a:r>
        </a:p>
      </xdr:txBody>
    </xdr:sp>
    <xdr:clientData/>
  </xdr:twoCellAnchor>
  <xdr:twoCellAnchor>
    <xdr:from>
      <xdr:col>1</xdr:col>
      <xdr:colOff>19050</xdr:colOff>
      <xdr:row>3</xdr:row>
      <xdr:rowOff>122246</xdr:rowOff>
    </xdr:from>
    <xdr:to>
      <xdr:col>19</xdr:col>
      <xdr:colOff>78125</xdr:colOff>
      <xdr:row>4</xdr:row>
      <xdr:rowOff>104872</xdr:rowOff>
    </xdr:to>
    <xdr:sp macro="" textlink="">
      <xdr:nvSpPr>
        <xdr:cNvPr id="39" name="Rectángulo: esquinas diagonales cortadas 38">
          <a:hlinkClick xmlns:r="http://schemas.openxmlformats.org/officeDocument/2006/relationships" r:id="rId9" tooltip="Formación de Equipo"/>
          <a:extLst>
            <a:ext uri="{FF2B5EF4-FFF2-40B4-BE49-F238E27FC236}">
              <a16:creationId xmlns:a16="http://schemas.microsoft.com/office/drawing/2014/main" id="{EE1B9D21-63C6-48DA-8E92-806E6B7CD9BE}"/>
            </a:ext>
          </a:extLst>
        </xdr:cNvPr>
        <xdr:cNvSpPr/>
      </xdr:nvSpPr>
      <xdr:spPr>
        <a:xfrm>
          <a:off x="485775" y="598496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FORMACIÓN DE EQUIPO </a:t>
          </a:r>
        </a:p>
      </xdr:txBody>
    </xdr:sp>
    <xdr:clientData/>
  </xdr:twoCellAnchor>
  <xdr:twoCellAnchor>
    <xdr:from>
      <xdr:col>1</xdr:col>
      <xdr:colOff>19050</xdr:colOff>
      <xdr:row>4</xdr:row>
      <xdr:rowOff>157452</xdr:rowOff>
    </xdr:from>
    <xdr:to>
      <xdr:col>19</xdr:col>
      <xdr:colOff>78125</xdr:colOff>
      <xdr:row>5</xdr:row>
      <xdr:rowOff>140078</xdr:rowOff>
    </xdr:to>
    <xdr:sp macro="" textlink="">
      <xdr:nvSpPr>
        <xdr:cNvPr id="40" name="Rectángulo: esquinas diagonales cortadas 39">
          <a:hlinkClick xmlns:r="http://schemas.openxmlformats.org/officeDocument/2006/relationships" r:id="rId10" tooltip="Igualación de Volumen"/>
          <a:extLst>
            <a:ext uri="{FF2B5EF4-FFF2-40B4-BE49-F238E27FC236}">
              <a16:creationId xmlns:a16="http://schemas.microsoft.com/office/drawing/2014/main" id="{AEFED80E-E11D-4CBE-9CDD-05AB5AC70034}"/>
            </a:ext>
          </a:extLst>
        </xdr:cNvPr>
        <xdr:cNvSpPr/>
      </xdr:nvSpPr>
      <xdr:spPr>
        <a:xfrm>
          <a:off x="485775" y="824202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09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IGUALACIÓN DE VOLUMEN</a:t>
          </a:r>
        </a:p>
      </xdr:txBody>
    </xdr:sp>
    <xdr:clientData/>
  </xdr:twoCellAnchor>
  <xdr:twoCellAnchor>
    <xdr:from>
      <xdr:col>1</xdr:col>
      <xdr:colOff>19050</xdr:colOff>
      <xdr:row>6</xdr:row>
      <xdr:rowOff>2158</xdr:rowOff>
    </xdr:from>
    <xdr:to>
      <xdr:col>19</xdr:col>
      <xdr:colOff>78125</xdr:colOff>
      <xdr:row>6</xdr:row>
      <xdr:rowOff>175284</xdr:rowOff>
    </xdr:to>
    <xdr:sp macro="" textlink="">
      <xdr:nvSpPr>
        <xdr:cNvPr id="41" name="Rectángulo: esquinas diagonales cortadas 40">
          <a:hlinkClick xmlns:r="http://schemas.openxmlformats.org/officeDocument/2006/relationships" r:id="rId11" tooltip="Desarrollo de Red"/>
          <a:extLst>
            <a:ext uri="{FF2B5EF4-FFF2-40B4-BE49-F238E27FC236}">
              <a16:creationId xmlns:a16="http://schemas.microsoft.com/office/drawing/2014/main" id="{26033710-4931-412A-86E3-444D4537ADA9}"/>
            </a:ext>
          </a:extLst>
        </xdr:cNvPr>
        <xdr:cNvSpPr/>
      </xdr:nvSpPr>
      <xdr:spPr>
        <a:xfrm>
          <a:off x="485775" y="1049908"/>
          <a:ext cx="2116475" cy="173126"/>
        </a:xfrm>
        <a:prstGeom prst="snip2DiagRect">
          <a:avLst/>
        </a:prstGeom>
        <a:solidFill>
          <a:srgbClr val="FF0000"/>
        </a:solidFill>
        <a:effectLst>
          <a:innerShdw blurRad="63500" dist="50800" dir="18900000">
            <a:prstClr val="black">
              <a:alpha val="50000"/>
            </a:prstClr>
          </a:innerShdw>
        </a:effectLst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chemeClr val="bg1"/>
              </a:solidFill>
              <a:latin typeface="Uniform 4" panose="02000000000000000000" pitchFamily="2" charset="0"/>
              <a:ea typeface="+mn-ea"/>
              <a:cs typeface="+mn-cs"/>
            </a:rPr>
            <a:t>DESARROLLO DE RED</a:t>
          </a:r>
        </a:p>
      </xdr:txBody>
    </xdr:sp>
    <xdr:clientData/>
  </xdr:twoCellAnchor>
  <xdr:twoCellAnchor>
    <xdr:from>
      <xdr:col>1</xdr:col>
      <xdr:colOff>19050</xdr:colOff>
      <xdr:row>7</xdr:row>
      <xdr:rowOff>37364</xdr:rowOff>
    </xdr:from>
    <xdr:to>
      <xdr:col>19</xdr:col>
      <xdr:colOff>78125</xdr:colOff>
      <xdr:row>8</xdr:row>
      <xdr:rowOff>19990</xdr:rowOff>
    </xdr:to>
    <xdr:sp macro="" textlink="">
      <xdr:nvSpPr>
        <xdr:cNvPr id="42" name="Rectángulo: esquinas diagonales cortadas 41">
          <a:hlinkClick xmlns:r="http://schemas.openxmlformats.org/officeDocument/2006/relationships" r:id="rId12" tooltip="Avance de Rango"/>
          <a:extLst>
            <a:ext uri="{FF2B5EF4-FFF2-40B4-BE49-F238E27FC236}">
              <a16:creationId xmlns:a16="http://schemas.microsoft.com/office/drawing/2014/main" id="{CA0DB58C-7C9F-4590-ADF8-41F0739B6757}"/>
            </a:ext>
          </a:extLst>
        </xdr:cNvPr>
        <xdr:cNvSpPr/>
      </xdr:nvSpPr>
      <xdr:spPr>
        <a:xfrm>
          <a:off x="485775" y="1275614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AVANCE DE RANGO</a:t>
          </a:r>
        </a:p>
      </xdr:txBody>
    </xdr:sp>
    <xdr:clientData/>
  </xdr:twoCellAnchor>
  <xdr:twoCellAnchor>
    <xdr:from>
      <xdr:col>1</xdr:col>
      <xdr:colOff>19050</xdr:colOff>
      <xdr:row>8</xdr:row>
      <xdr:rowOff>72570</xdr:rowOff>
    </xdr:from>
    <xdr:to>
      <xdr:col>19</xdr:col>
      <xdr:colOff>78125</xdr:colOff>
      <xdr:row>9</xdr:row>
      <xdr:rowOff>55196</xdr:rowOff>
    </xdr:to>
    <xdr:sp macro="" textlink="">
      <xdr:nvSpPr>
        <xdr:cNvPr id="43" name="Rectángulo: esquinas diagonales cortadas 42">
          <a:hlinkClick xmlns:r="http://schemas.openxmlformats.org/officeDocument/2006/relationships" r:id="rId13" tooltip="Seguimiento"/>
          <a:extLst>
            <a:ext uri="{FF2B5EF4-FFF2-40B4-BE49-F238E27FC236}">
              <a16:creationId xmlns:a16="http://schemas.microsoft.com/office/drawing/2014/main" id="{DD739B32-A127-43CF-8A4B-624F1CAD5112}"/>
            </a:ext>
          </a:extLst>
        </xdr:cNvPr>
        <xdr:cNvSpPr/>
      </xdr:nvSpPr>
      <xdr:spPr>
        <a:xfrm>
          <a:off x="485775" y="1501320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SEGUIMIENTO</a:t>
          </a:r>
        </a:p>
      </xdr:txBody>
    </xdr:sp>
    <xdr:clientData/>
  </xdr:twoCellAnchor>
  <xdr:twoCellAnchor>
    <xdr:from>
      <xdr:col>1</xdr:col>
      <xdr:colOff>19050</xdr:colOff>
      <xdr:row>9</xdr:row>
      <xdr:rowOff>107776</xdr:rowOff>
    </xdr:from>
    <xdr:to>
      <xdr:col>19</xdr:col>
      <xdr:colOff>78125</xdr:colOff>
      <xdr:row>10</xdr:row>
      <xdr:rowOff>90402</xdr:rowOff>
    </xdr:to>
    <xdr:sp macro="" textlink="">
      <xdr:nvSpPr>
        <xdr:cNvPr id="44" name="Rectángulo: esquinas diagonales cortadas 43">
          <a:hlinkClick xmlns:r="http://schemas.openxmlformats.org/officeDocument/2006/relationships" r:id="rId14" tooltip="Patrimonial"/>
          <a:extLst>
            <a:ext uri="{FF2B5EF4-FFF2-40B4-BE49-F238E27FC236}">
              <a16:creationId xmlns:a16="http://schemas.microsoft.com/office/drawing/2014/main" id="{74958113-3BBA-4E56-AAA4-3F17CEC20321}"/>
            </a:ext>
          </a:extLst>
        </xdr:cNvPr>
        <xdr:cNvSpPr/>
      </xdr:nvSpPr>
      <xdr:spPr>
        <a:xfrm>
          <a:off x="485775" y="1727026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PATRIMONIAL</a:t>
          </a:r>
        </a:p>
      </xdr:txBody>
    </xdr:sp>
    <xdr:clientData/>
  </xdr:twoCellAnchor>
  <xdr:twoCellAnchor>
    <xdr:from>
      <xdr:col>1</xdr:col>
      <xdr:colOff>19050</xdr:colOff>
      <xdr:row>11</xdr:row>
      <xdr:rowOff>178188</xdr:rowOff>
    </xdr:from>
    <xdr:to>
      <xdr:col>19</xdr:col>
      <xdr:colOff>78125</xdr:colOff>
      <xdr:row>12</xdr:row>
      <xdr:rowOff>160814</xdr:rowOff>
    </xdr:to>
    <xdr:sp macro="" textlink="">
      <xdr:nvSpPr>
        <xdr:cNvPr id="45" name="Rectángulo: esquinas diagonales cortadas 44">
          <a:hlinkClick xmlns:r="http://schemas.openxmlformats.org/officeDocument/2006/relationships" r:id="rId15" tooltip="Vacacional"/>
          <a:extLst>
            <a:ext uri="{FF2B5EF4-FFF2-40B4-BE49-F238E27FC236}">
              <a16:creationId xmlns:a16="http://schemas.microsoft.com/office/drawing/2014/main" id="{EEE25D46-33F9-4AE4-83D2-3FAEB3219FDB}"/>
            </a:ext>
          </a:extLst>
        </xdr:cNvPr>
        <xdr:cNvSpPr/>
      </xdr:nvSpPr>
      <xdr:spPr>
        <a:xfrm>
          <a:off x="485775" y="2178438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VACACIONAL</a:t>
          </a:r>
        </a:p>
      </xdr:txBody>
    </xdr:sp>
    <xdr:clientData/>
  </xdr:twoCellAnchor>
  <xdr:twoCellAnchor>
    <xdr:from>
      <xdr:col>1</xdr:col>
      <xdr:colOff>19050</xdr:colOff>
      <xdr:row>13</xdr:row>
      <xdr:rowOff>22894</xdr:rowOff>
    </xdr:from>
    <xdr:to>
      <xdr:col>19</xdr:col>
      <xdr:colOff>78125</xdr:colOff>
      <xdr:row>14</xdr:row>
      <xdr:rowOff>5520</xdr:rowOff>
    </xdr:to>
    <xdr:sp macro="" textlink="">
      <xdr:nvSpPr>
        <xdr:cNvPr id="46" name="Rectángulo: esquinas diagonales cortadas 45">
          <a:hlinkClick xmlns:r="http://schemas.openxmlformats.org/officeDocument/2006/relationships" r:id="rId16" tooltip="Estructural 100"/>
          <a:extLst>
            <a:ext uri="{FF2B5EF4-FFF2-40B4-BE49-F238E27FC236}">
              <a16:creationId xmlns:a16="http://schemas.microsoft.com/office/drawing/2014/main" id="{1C116DB0-DD7B-4DE9-BF45-27D5DF9742D8}"/>
            </a:ext>
          </a:extLst>
        </xdr:cNvPr>
        <xdr:cNvSpPr/>
      </xdr:nvSpPr>
      <xdr:spPr>
        <a:xfrm>
          <a:off x="485775" y="2404144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ESTRUCTURAL 100</a:t>
          </a:r>
        </a:p>
      </xdr:txBody>
    </xdr:sp>
    <xdr:clientData/>
  </xdr:twoCellAnchor>
  <xdr:twoCellAnchor>
    <xdr:from>
      <xdr:col>1</xdr:col>
      <xdr:colOff>19050</xdr:colOff>
      <xdr:row>14</xdr:row>
      <xdr:rowOff>58100</xdr:rowOff>
    </xdr:from>
    <xdr:to>
      <xdr:col>19</xdr:col>
      <xdr:colOff>78125</xdr:colOff>
      <xdr:row>15</xdr:row>
      <xdr:rowOff>40726</xdr:rowOff>
    </xdr:to>
    <xdr:sp macro="" textlink="">
      <xdr:nvSpPr>
        <xdr:cNvPr id="47" name="Rectángulo: esquinas diagonales cortadas 46">
          <a:hlinkClick xmlns:r="http://schemas.openxmlformats.org/officeDocument/2006/relationships" r:id="rId17" tooltip="Estructural 130"/>
          <a:extLst>
            <a:ext uri="{FF2B5EF4-FFF2-40B4-BE49-F238E27FC236}">
              <a16:creationId xmlns:a16="http://schemas.microsoft.com/office/drawing/2014/main" id="{42A1875A-997A-4585-BA68-7C242A651DA9}"/>
            </a:ext>
          </a:extLst>
        </xdr:cNvPr>
        <xdr:cNvSpPr/>
      </xdr:nvSpPr>
      <xdr:spPr>
        <a:xfrm>
          <a:off x="485775" y="2629850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ESTRUCTURAL 130</a:t>
          </a:r>
        </a:p>
      </xdr:txBody>
    </xdr:sp>
    <xdr:clientData/>
  </xdr:twoCellAnchor>
  <xdr:twoCellAnchor>
    <xdr:from>
      <xdr:col>1</xdr:col>
      <xdr:colOff>19050</xdr:colOff>
      <xdr:row>15</xdr:row>
      <xdr:rowOff>93306</xdr:rowOff>
    </xdr:from>
    <xdr:to>
      <xdr:col>19</xdr:col>
      <xdr:colOff>78125</xdr:colOff>
      <xdr:row>16</xdr:row>
      <xdr:rowOff>75932</xdr:rowOff>
    </xdr:to>
    <xdr:sp macro="" textlink="">
      <xdr:nvSpPr>
        <xdr:cNvPr id="48" name="Rectángulo: esquinas diagonales cortadas 47">
          <a:hlinkClick xmlns:r="http://schemas.openxmlformats.org/officeDocument/2006/relationships" r:id="rId18" tooltip="Fondo Global"/>
          <a:extLst>
            <a:ext uri="{FF2B5EF4-FFF2-40B4-BE49-F238E27FC236}">
              <a16:creationId xmlns:a16="http://schemas.microsoft.com/office/drawing/2014/main" id="{287D7FD6-441F-4911-80FD-99ECBE988CD5}"/>
            </a:ext>
          </a:extLst>
        </xdr:cNvPr>
        <xdr:cNvSpPr/>
      </xdr:nvSpPr>
      <xdr:spPr>
        <a:xfrm>
          <a:off x="485775" y="2855556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06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FONDO GLOBAL</a:t>
          </a:r>
        </a:p>
      </xdr:txBody>
    </xdr:sp>
    <xdr:clientData/>
  </xdr:twoCellAnchor>
  <xdr:twoCellAnchor>
    <xdr:from>
      <xdr:col>1</xdr:col>
      <xdr:colOff>19050</xdr:colOff>
      <xdr:row>16</xdr:row>
      <xdr:rowOff>128512</xdr:rowOff>
    </xdr:from>
    <xdr:to>
      <xdr:col>19</xdr:col>
      <xdr:colOff>78125</xdr:colOff>
      <xdr:row>17</xdr:row>
      <xdr:rowOff>111138</xdr:rowOff>
    </xdr:to>
    <xdr:sp macro="" textlink="">
      <xdr:nvSpPr>
        <xdr:cNvPr id="49" name="Rectángulo: esquinas diagonales cortadas 48">
          <a:hlinkClick xmlns:r="http://schemas.openxmlformats.org/officeDocument/2006/relationships" r:id="rId19" tooltip="Fondo Global Diamante"/>
          <a:extLst>
            <a:ext uri="{FF2B5EF4-FFF2-40B4-BE49-F238E27FC236}">
              <a16:creationId xmlns:a16="http://schemas.microsoft.com/office/drawing/2014/main" id="{DEA2A913-00FE-4408-A034-8E0B8600603C}"/>
            </a:ext>
          </a:extLst>
        </xdr:cNvPr>
        <xdr:cNvSpPr/>
      </xdr:nvSpPr>
      <xdr:spPr>
        <a:xfrm>
          <a:off x="485775" y="3081262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06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FONDO GLOBAL DIAMANTE</a:t>
          </a:r>
        </a:p>
      </xdr:txBody>
    </xdr:sp>
    <xdr:clientData/>
  </xdr:twoCellAnchor>
  <xdr:twoCellAnchor>
    <xdr:from>
      <xdr:col>1</xdr:col>
      <xdr:colOff>19050</xdr:colOff>
      <xdr:row>17</xdr:row>
      <xdr:rowOff>163719</xdr:rowOff>
    </xdr:from>
    <xdr:to>
      <xdr:col>19</xdr:col>
      <xdr:colOff>78125</xdr:colOff>
      <xdr:row>18</xdr:row>
      <xdr:rowOff>146345</xdr:rowOff>
    </xdr:to>
    <xdr:sp macro="" textlink="">
      <xdr:nvSpPr>
        <xdr:cNvPr id="50" name="Rectángulo: esquinas diagonales cortadas 49">
          <a:hlinkClick xmlns:r="http://schemas.openxmlformats.org/officeDocument/2006/relationships" r:id="rId20" tooltip="Premios"/>
          <a:extLst>
            <a:ext uri="{FF2B5EF4-FFF2-40B4-BE49-F238E27FC236}">
              <a16:creationId xmlns:a16="http://schemas.microsoft.com/office/drawing/2014/main" id="{70564ACF-0D2D-4402-A1A8-7D11EAD179D6}"/>
            </a:ext>
          </a:extLst>
        </xdr:cNvPr>
        <xdr:cNvSpPr/>
      </xdr:nvSpPr>
      <xdr:spPr>
        <a:xfrm>
          <a:off x="485775" y="3306969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PREMIOS</a:t>
          </a:r>
        </a:p>
      </xdr:txBody>
    </xdr:sp>
    <xdr:clientData/>
  </xdr:twoCellAnchor>
  <xdr:twoCellAnchor>
    <xdr:from>
      <xdr:col>1</xdr:col>
      <xdr:colOff>19050</xdr:colOff>
      <xdr:row>10</xdr:row>
      <xdr:rowOff>142982</xdr:rowOff>
    </xdr:from>
    <xdr:to>
      <xdr:col>19</xdr:col>
      <xdr:colOff>78125</xdr:colOff>
      <xdr:row>11</xdr:row>
      <xdr:rowOff>125608</xdr:rowOff>
    </xdr:to>
    <xdr:sp macro="" textlink="">
      <xdr:nvSpPr>
        <xdr:cNvPr id="51" name="Rectángulo: esquinas diagonales cortadas 50">
          <a:hlinkClick xmlns:r="http://schemas.openxmlformats.org/officeDocument/2006/relationships" r:id="rId21" tooltip="Multigeneracional"/>
          <a:extLst>
            <a:ext uri="{FF2B5EF4-FFF2-40B4-BE49-F238E27FC236}">
              <a16:creationId xmlns:a16="http://schemas.microsoft.com/office/drawing/2014/main" id="{A2A725AA-2F2A-4948-A3B6-350D03D2C848}"/>
            </a:ext>
          </a:extLst>
        </xdr:cNvPr>
        <xdr:cNvSpPr/>
      </xdr:nvSpPr>
      <xdr:spPr>
        <a:xfrm>
          <a:off x="485775" y="1952732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MULTIGENERACIONAL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72365</xdr:rowOff>
    </xdr:from>
    <xdr:to>
      <xdr:col>0</xdr:col>
      <xdr:colOff>267891</xdr:colOff>
      <xdr:row>15</xdr:row>
      <xdr:rowOff>141668</xdr:rowOff>
    </xdr:to>
    <xdr:sp macro="" textlink="">
      <xdr:nvSpPr>
        <xdr:cNvPr id="2" name="Diagrama de flujo: operación manua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5FB591-918E-4EDE-A6F4-216AAE867F0A}"/>
            </a:ext>
          </a:extLst>
        </xdr:cNvPr>
        <xdr:cNvSpPr/>
      </xdr:nvSpPr>
      <xdr:spPr>
        <a:xfrm rot="16200000">
          <a:off x="-186456" y="2449571"/>
          <a:ext cx="640803" cy="267891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solidFill>
          <a:srgbClr val="FF0000"/>
        </a:solidFill>
        <a:ln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BONOS</a:t>
          </a:r>
        </a:p>
      </xdr:txBody>
    </xdr:sp>
    <xdr:clientData/>
  </xdr:twoCellAnchor>
  <xdr:twoCellAnchor>
    <xdr:from>
      <xdr:col>0</xdr:col>
      <xdr:colOff>1</xdr:colOff>
      <xdr:row>15</xdr:row>
      <xdr:rowOff>58614</xdr:rowOff>
    </xdr:from>
    <xdr:to>
      <xdr:col>0</xdr:col>
      <xdr:colOff>207248</xdr:colOff>
      <xdr:row>19</xdr:row>
      <xdr:rowOff>3941</xdr:rowOff>
    </xdr:to>
    <xdr:sp macro="" textlink="">
      <xdr:nvSpPr>
        <xdr:cNvPr id="18" name="Diagrama de flujo: operación manual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3DB101-320E-44E2-A4B8-6C53F045BC9C}"/>
            </a:ext>
          </a:extLst>
        </xdr:cNvPr>
        <xdr:cNvSpPr/>
      </xdr:nvSpPr>
      <xdr:spPr>
        <a:xfrm rot="16200000">
          <a:off x="-250039" y="3070904"/>
          <a:ext cx="707327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7030A0"/>
          </a:fgClr>
          <a:bgClr>
            <a:srgbClr val="C00000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RANGOS</a:t>
          </a:r>
        </a:p>
      </xdr:txBody>
    </xdr:sp>
    <xdr:clientData/>
  </xdr:twoCellAnchor>
  <xdr:twoCellAnchor>
    <xdr:from>
      <xdr:col>0</xdr:col>
      <xdr:colOff>0</xdr:colOff>
      <xdr:row>7</xdr:row>
      <xdr:rowOff>161156</xdr:rowOff>
    </xdr:from>
    <xdr:to>
      <xdr:col>0</xdr:col>
      <xdr:colOff>207247</xdr:colOff>
      <xdr:row>12</xdr:row>
      <xdr:rowOff>125355</xdr:rowOff>
    </xdr:to>
    <xdr:sp macro="" textlink="">
      <xdr:nvSpPr>
        <xdr:cNvPr id="19" name="Diagrama de flujo: operación manual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9C00B30-08A0-45EB-8CA8-08E8FECA2FA1}"/>
            </a:ext>
          </a:extLst>
        </xdr:cNvPr>
        <xdr:cNvSpPr/>
      </xdr:nvSpPr>
      <xdr:spPr>
        <a:xfrm rot="16200000">
          <a:off x="-354726" y="1754132"/>
          <a:ext cx="916699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2060"/>
          </a:fgClr>
          <a:bgClr>
            <a:srgbClr val="00FFFF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SIMULADOR</a:t>
          </a:r>
        </a:p>
      </xdr:txBody>
    </xdr:sp>
    <xdr:clientData/>
  </xdr:twoCellAnchor>
  <xdr:twoCellAnchor>
    <xdr:from>
      <xdr:col>0</xdr:col>
      <xdr:colOff>1</xdr:colOff>
      <xdr:row>4</xdr:row>
      <xdr:rowOff>29340</xdr:rowOff>
    </xdr:from>
    <xdr:to>
      <xdr:col>0</xdr:col>
      <xdr:colOff>207249</xdr:colOff>
      <xdr:row>8</xdr:row>
      <xdr:rowOff>36345</xdr:rowOff>
    </xdr:to>
    <xdr:sp macro="" textlink="">
      <xdr:nvSpPr>
        <xdr:cNvPr id="20" name="Diagrama de flujo: operación manual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92FA76B-0A37-4197-92C2-A835CE3556B5}"/>
            </a:ext>
          </a:extLst>
        </xdr:cNvPr>
        <xdr:cNvSpPr/>
      </xdr:nvSpPr>
      <xdr:spPr>
        <a:xfrm rot="16200000">
          <a:off x="-280878" y="976969"/>
          <a:ext cx="769005" cy="207248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2060"/>
          </a:fgClr>
          <a:bgClr>
            <a:schemeClr val="accent1">
              <a:lumMod val="60000"/>
              <a:lumOff val="40000"/>
            </a:schemeClr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GUÍA SIM</a:t>
          </a:r>
        </a:p>
      </xdr:txBody>
    </xdr:sp>
    <xdr:clientData/>
  </xdr:twoCellAnchor>
  <xdr:twoCellAnchor>
    <xdr:from>
      <xdr:col>0</xdr:col>
      <xdr:colOff>3</xdr:colOff>
      <xdr:row>1</xdr:row>
      <xdr:rowOff>0</xdr:rowOff>
    </xdr:from>
    <xdr:to>
      <xdr:col>0</xdr:col>
      <xdr:colOff>207252</xdr:colOff>
      <xdr:row>4</xdr:row>
      <xdr:rowOff>107729</xdr:rowOff>
    </xdr:to>
    <xdr:sp macro="" textlink="">
      <xdr:nvSpPr>
        <xdr:cNvPr id="21" name="Diagrama de flujo: operación manual 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F251EEC-5A84-4217-821B-B894E2682B75}"/>
            </a:ext>
          </a:extLst>
        </xdr:cNvPr>
        <xdr:cNvSpPr/>
      </xdr:nvSpPr>
      <xdr:spPr>
        <a:xfrm rot="16200000">
          <a:off x="-235987" y="331240"/>
          <a:ext cx="679229" cy="207249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359E"/>
          </a:fgClr>
          <a:bgClr>
            <a:schemeClr val="accent1">
              <a:lumMod val="60000"/>
              <a:lumOff val="40000"/>
            </a:schemeClr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INICIO</a:t>
          </a:r>
        </a:p>
      </xdr:txBody>
    </xdr:sp>
    <xdr:clientData/>
  </xdr:twoCellAnchor>
  <xdr:twoCellAnchor editAs="oneCell">
    <xdr:from>
      <xdr:col>20</xdr:col>
      <xdr:colOff>0</xdr:colOff>
      <xdr:row>0</xdr:row>
      <xdr:rowOff>39413</xdr:rowOff>
    </xdr:from>
    <xdr:to>
      <xdr:col>85</xdr:col>
      <xdr:colOff>59871</xdr:colOff>
      <xdr:row>18</xdr:row>
      <xdr:rowOff>190500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656F6CD-810B-4CD3-B624-581D7BB37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017" y="39413"/>
          <a:ext cx="7317828" cy="3488121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</xdr:row>
      <xdr:rowOff>66675</xdr:rowOff>
    </xdr:from>
    <xdr:to>
      <xdr:col>19</xdr:col>
      <xdr:colOff>78125</xdr:colOff>
      <xdr:row>2</xdr:row>
      <xdr:rowOff>34460</xdr:rowOff>
    </xdr:to>
    <xdr:sp macro="" textlink="">
      <xdr:nvSpPr>
        <xdr:cNvPr id="37" name="Rectángulo: esquinas diagonales cortadas 36">
          <a:hlinkClick xmlns:r="http://schemas.openxmlformats.org/officeDocument/2006/relationships" r:id="rId7" tooltip="Cliente"/>
          <a:extLst>
            <a:ext uri="{FF2B5EF4-FFF2-40B4-BE49-F238E27FC236}">
              <a16:creationId xmlns:a16="http://schemas.microsoft.com/office/drawing/2014/main" id="{7D976ECD-A4AA-499C-9F95-951992C11C7A}"/>
            </a:ext>
          </a:extLst>
        </xdr:cNvPr>
        <xdr:cNvSpPr/>
      </xdr:nvSpPr>
      <xdr:spPr>
        <a:xfrm>
          <a:off x="485775" y="161925"/>
          <a:ext cx="2116475" cy="158285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CLIENTE</a:t>
          </a:r>
        </a:p>
      </xdr:txBody>
    </xdr:sp>
    <xdr:clientData/>
  </xdr:twoCellAnchor>
  <xdr:twoCellAnchor>
    <xdr:from>
      <xdr:col>1</xdr:col>
      <xdr:colOff>19050</xdr:colOff>
      <xdr:row>2</xdr:row>
      <xdr:rowOff>87040</xdr:rowOff>
    </xdr:from>
    <xdr:to>
      <xdr:col>19</xdr:col>
      <xdr:colOff>78125</xdr:colOff>
      <xdr:row>3</xdr:row>
      <xdr:rowOff>69666</xdr:rowOff>
    </xdr:to>
    <xdr:sp macro="" textlink="">
      <xdr:nvSpPr>
        <xdr:cNvPr id="38" name="Rectángulo: esquinas diagonales cortadas 37">
          <a:hlinkClick xmlns:r="http://schemas.openxmlformats.org/officeDocument/2006/relationships" r:id="rId8" tooltip="Patrocinio"/>
          <a:extLst>
            <a:ext uri="{FF2B5EF4-FFF2-40B4-BE49-F238E27FC236}">
              <a16:creationId xmlns:a16="http://schemas.microsoft.com/office/drawing/2014/main" id="{90CEF20A-083F-4957-BBAD-50FF5F1C508D}"/>
            </a:ext>
          </a:extLst>
        </xdr:cNvPr>
        <xdr:cNvSpPr/>
      </xdr:nvSpPr>
      <xdr:spPr>
        <a:xfrm>
          <a:off x="485775" y="372790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PATROCINIO</a:t>
          </a:r>
        </a:p>
      </xdr:txBody>
    </xdr:sp>
    <xdr:clientData/>
  </xdr:twoCellAnchor>
  <xdr:twoCellAnchor>
    <xdr:from>
      <xdr:col>1</xdr:col>
      <xdr:colOff>19050</xdr:colOff>
      <xdr:row>3</xdr:row>
      <xdr:rowOff>122246</xdr:rowOff>
    </xdr:from>
    <xdr:to>
      <xdr:col>19</xdr:col>
      <xdr:colOff>78125</xdr:colOff>
      <xdr:row>4</xdr:row>
      <xdr:rowOff>104872</xdr:rowOff>
    </xdr:to>
    <xdr:sp macro="" textlink="">
      <xdr:nvSpPr>
        <xdr:cNvPr id="39" name="Rectángulo: esquinas diagonales cortadas 38">
          <a:hlinkClick xmlns:r="http://schemas.openxmlformats.org/officeDocument/2006/relationships" r:id="rId9" tooltip="Formación de Equipo"/>
          <a:extLst>
            <a:ext uri="{FF2B5EF4-FFF2-40B4-BE49-F238E27FC236}">
              <a16:creationId xmlns:a16="http://schemas.microsoft.com/office/drawing/2014/main" id="{E5F435E0-7E9F-4B0F-897B-385D982EB0DF}"/>
            </a:ext>
          </a:extLst>
        </xdr:cNvPr>
        <xdr:cNvSpPr/>
      </xdr:nvSpPr>
      <xdr:spPr>
        <a:xfrm>
          <a:off x="485775" y="598496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FORMACIÓN DE EQUIPO </a:t>
          </a:r>
        </a:p>
      </xdr:txBody>
    </xdr:sp>
    <xdr:clientData/>
  </xdr:twoCellAnchor>
  <xdr:twoCellAnchor>
    <xdr:from>
      <xdr:col>1</xdr:col>
      <xdr:colOff>19050</xdr:colOff>
      <xdr:row>4</xdr:row>
      <xdr:rowOff>157452</xdr:rowOff>
    </xdr:from>
    <xdr:to>
      <xdr:col>19</xdr:col>
      <xdr:colOff>78125</xdr:colOff>
      <xdr:row>5</xdr:row>
      <xdr:rowOff>140078</xdr:rowOff>
    </xdr:to>
    <xdr:sp macro="" textlink="">
      <xdr:nvSpPr>
        <xdr:cNvPr id="40" name="Rectángulo: esquinas diagonales cortadas 39">
          <a:hlinkClick xmlns:r="http://schemas.openxmlformats.org/officeDocument/2006/relationships" r:id="rId10" tooltip="Igualación de Volumen"/>
          <a:extLst>
            <a:ext uri="{FF2B5EF4-FFF2-40B4-BE49-F238E27FC236}">
              <a16:creationId xmlns:a16="http://schemas.microsoft.com/office/drawing/2014/main" id="{4282C912-8EFD-4899-A063-CF9B7FC288C3}"/>
            </a:ext>
          </a:extLst>
        </xdr:cNvPr>
        <xdr:cNvSpPr/>
      </xdr:nvSpPr>
      <xdr:spPr>
        <a:xfrm>
          <a:off x="485775" y="824202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09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IGUALACIÓN DE VOLUMEN</a:t>
          </a:r>
        </a:p>
      </xdr:txBody>
    </xdr:sp>
    <xdr:clientData/>
  </xdr:twoCellAnchor>
  <xdr:twoCellAnchor>
    <xdr:from>
      <xdr:col>1</xdr:col>
      <xdr:colOff>19050</xdr:colOff>
      <xdr:row>6</xdr:row>
      <xdr:rowOff>2158</xdr:rowOff>
    </xdr:from>
    <xdr:to>
      <xdr:col>19</xdr:col>
      <xdr:colOff>78125</xdr:colOff>
      <xdr:row>6</xdr:row>
      <xdr:rowOff>175284</xdr:rowOff>
    </xdr:to>
    <xdr:sp macro="" textlink="">
      <xdr:nvSpPr>
        <xdr:cNvPr id="41" name="Rectángulo: esquinas diagonales cortadas 40">
          <a:hlinkClick xmlns:r="http://schemas.openxmlformats.org/officeDocument/2006/relationships" r:id="rId11" tooltip="Desarrollo de Red"/>
          <a:extLst>
            <a:ext uri="{FF2B5EF4-FFF2-40B4-BE49-F238E27FC236}">
              <a16:creationId xmlns:a16="http://schemas.microsoft.com/office/drawing/2014/main" id="{5656E482-B00E-4B1A-977F-73100E1D259E}"/>
            </a:ext>
          </a:extLst>
        </xdr:cNvPr>
        <xdr:cNvSpPr/>
      </xdr:nvSpPr>
      <xdr:spPr>
        <a:xfrm>
          <a:off x="485775" y="1049908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DESARROLLO DE RED</a:t>
          </a:r>
        </a:p>
      </xdr:txBody>
    </xdr:sp>
    <xdr:clientData/>
  </xdr:twoCellAnchor>
  <xdr:twoCellAnchor>
    <xdr:from>
      <xdr:col>1</xdr:col>
      <xdr:colOff>19050</xdr:colOff>
      <xdr:row>7</xdr:row>
      <xdr:rowOff>37364</xdr:rowOff>
    </xdr:from>
    <xdr:to>
      <xdr:col>19</xdr:col>
      <xdr:colOff>78125</xdr:colOff>
      <xdr:row>8</xdr:row>
      <xdr:rowOff>19990</xdr:rowOff>
    </xdr:to>
    <xdr:sp macro="" textlink="">
      <xdr:nvSpPr>
        <xdr:cNvPr id="42" name="Rectángulo: esquinas diagonales cortadas 41">
          <a:hlinkClick xmlns:r="http://schemas.openxmlformats.org/officeDocument/2006/relationships" r:id="rId12" tooltip="Avance de Rango"/>
          <a:extLst>
            <a:ext uri="{FF2B5EF4-FFF2-40B4-BE49-F238E27FC236}">
              <a16:creationId xmlns:a16="http://schemas.microsoft.com/office/drawing/2014/main" id="{077C779F-6E7B-4D68-B64C-937B18E88AD6}"/>
            </a:ext>
          </a:extLst>
        </xdr:cNvPr>
        <xdr:cNvSpPr/>
      </xdr:nvSpPr>
      <xdr:spPr>
        <a:xfrm>
          <a:off x="485775" y="1275614"/>
          <a:ext cx="2116475" cy="173126"/>
        </a:xfrm>
        <a:prstGeom prst="snip2DiagRect">
          <a:avLst/>
        </a:prstGeom>
        <a:solidFill>
          <a:srgbClr val="FF0000"/>
        </a:solidFill>
        <a:effectLst>
          <a:innerShdw blurRad="63500" dist="50800" dir="18900000">
            <a:prstClr val="black">
              <a:alpha val="50000"/>
            </a:prstClr>
          </a:innerShdw>
        </a:effectLst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chemeClr val="bg1"/>
              </a:solidFill>
              <a:latin typeface="Uniform 4" panose="02000000000000000000" pitchFamily="2" charset="0"/>
              <a:ea typeface="+mn-ea"/>
              <a:cs typeface="+mn-cs"/>
            </a:rPr>
            <a:t>AVANCE DE RANGO</a:t>
          </a:r>
        </a:p>
      </xdr:txBody>
    </xdr:sp>
    <xdr:clientData/>
  </xdr:twoCellAnchor>
  <xdr:twoCellAnchor>
    <xdr:from>
      <xdr:col>1</xdr:col>
      <xdr:colOff>19050</xdr:colOff>
      <xdr:row>8</xdr:row>
      <xdr:rowOff>72570</xdr:rowOff>
    </xdr:from>
    <xdr:to>
      <xdr:col>19</xdr:col>
      <xdr:colOff>78125</xdr:colOff>
      <xdr:row>9</xdr:row>
      <xdr:rowOff>55196</xdr:rowOff>
    </xdr:to>
    <xdr:sp macro="" textlink="">
      <xdr:nvSpPr>
        <xdr:cNvPr id="43" name="Rectángulo: esquinas diagonales cortadas 42">
          <a:hlinkClick xmlns:r="http://schemas.openxmlformats.org/officeDocument/2006/relationships" r:id="rId13" tooltip="Seguimiento"/>
          <a:extLst>
            <a:ext uri="{FF2B5EF4-FFF2-40B4-BE49-F238E27FC236}">
              <a16:creationId xmlns:a16="http://schemas.microsoft.com/office/drawing/2014/main" id="{87BCAC5B-F845-4CDF-9986-5CC20611A5D5}"/>
            </a:ext>
          </a:extLst>
        </xdr:cNvPr>
        <xdr:cNvSpPr/>
      </xdr:nvSpPr>
      <xdr:spPr>
        <a:xfrm>
          <a:off x="485775" y="1501320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SEGUIMIENTO</a:t>
          </a:r>
        </a:p>
      </xdr:txBody>
    </xdr:sp>
    <xdr:clientData/>
  </xdr:twoCellAnchor>
  <xdr:twoCellAnchor>
    <xdr:from>
      <xdr:col>1</xdr:col>
      <xdr:colOff>19050</xdr:colOff>
      <xdr:row>9</xdr:row>
      <xdr:rowOff>107776</xdr:rowOff>
    </xdr:from>
    <xdr:to>
      <xdr:col>19</xdr:col>
      <xdr:colOff>78125</xdr:colOff>
      <xdr:row>10</xdr:row>
      <xdr:rowOff>90402</xdr:rowOff>
    </xdr:to>
    <xdr:sp macro="" textlink="">
      <xdr:nvSpPr>
        <xdr:cNvPr id="44" name="Rectángulo: esquinas diagonales cortadas 43">
          <a:hlinkClick xmlns:r="http://schemas.openxmlformats.org/officeDocument/2006/relationships" r:id="rId14" tooltip="Patrimonial"/>
          <a:extLst>
            <a:ext uri="{FF2B5EF4-FFF2-40B4-BE49-F238E27FC236}">
              <a16:creationId xmlns:a16="http://schemas.microsoft.com/office/drawing/2014/main" id="{2A556872-D3A0-4523-813B-4D08A575CDC5}"/>
            </a:ext>
          </a:extLst>
        </xdr:cNvPr>
        <xdr:cNvSpPr/>
      </xdr:nvSpPr>
      <xdr:spPr>
        <a:xfrm>
          <a:off x="485775" y="1727026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PATRIMONIAL</a:t>
          </a:r>
        </a:p>
      </xdr:txBody>
    </xdr:sp>
    <xdr:clientData/>
  </xdr:twoCellAnchor>
  <xdr:twoCellAnchor>
    <xdr:from>
      <xdr:col>1</xdr:col>
      <xdr:colOff>19050</xdr:colOff>
      <xdr:row>11</xdr:row>
      <xdr:rowOff>178188</xdr:rowOff>
    </xdr:from>
    <xdr:to>
      <xdr:col>19</xdr:col>
      <xdr:colOff>78125</xdr:colOff>
      <xdr:row>12</xdr:row>
      <xdr:rowOff>160814</xdr:rowOff>
    </xdr:to>
    <xdr:sp macro="" textlink="">
      <xdr:nvSpPr>
        <xdr:cNvPr id="45" name="Rectángulo: esquinas diagonales cortadas 44">
          <a:hlinkClick xmlns:r="http://schemas.openxmlformats.org/officeDocument/2006/relationships" r:id="rId15" tooltip="Vacacional"/>
          <a:extLst>
            <a:ext uri="{FF2B5EF4-FFF2-40B4-BE49-F238E27FC236}">
              <a16:creationId xmlns:a16="http://schemas.microsoft.com/office/drawing/2014/main" id="{0FE048FF-6765-4AEE-B684-5521335E5DF1}"/>
            </a:ext>
          </a:extLst>
        </xdr:cNvPr>
        <xdr:cNvSpPr/>
      </xdr:nvSpPr>
      <xdr:spPr>
        <a:xfrm>
          <a:off x="485775" y="2178438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VACACIONAL</a:t>
          </a:r>
        </a:p>
      </xdr:txBody>
    </xdr:sp>
    <xdr:clientData/>
  </xdr:twoCellAnchor>
  <xdr:twoCellAnchor>
    <xdr:from>
      <xdr:col>1</xdr:col>
      <xdr:colOff>19050</xdr:colOff>
      <xdr:row>13</xdr:row>
      <xdr:rowOff>22894</xdr:rowOff>
    </xdr:from>
    <xdr:to>
      <xdr:col>19</xdr:col>
      <xdr:colOff>78125</xdr:colOff>
      <xdr:row>14</xdr:row>
      <xdr:rowOff>5520</xdr:rowOff>
    </xdr:to>
    <xdr:sp macro="" textlink="">
      <xdr:nvSpPr>
        <xdr:cNvPr id="46" name="Rectángulo: esquinas diagonales cortadas 45">
          <a:hlinkClick xmlns:r="http://schemas.openxmlformats.org/officeDocument/2006/relationships" r:id="rId16" tooltip="Estructural 100"/>
          <a:extLst>
            <a:ext uri="{FF2B5EF4-FFF2-40B4-BE49-F238E27FC236}">
              <a16:creationId xmlns:a16="http://schemas.microsoft.com/office/drawing/2014/main" id="{D4F83C29-9C4E-48E6-ACA1-99A9192C828B}"/>
            </a:ext>
          </a:extLst>
        </xdr:cNvPr>
        <xdr:cNvSpPr/>
      </xdr:nvSpPr>
      <xdr:spPr>
        <a:xfrm>
          <a:off x="485775" y="2404144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ESTRUCTURAL 100</a:t>
          </a:r>
        </a:p>
      </xdr:txBody>
    </xdr:sp>
    <xdr:clientData/>
  </xdr:twoCellAnchor>
  <xdr:twoCellAnchor>
    <xdr:from>
      <xdr:col>1</xdr:col>
      <xdr:colOff>19050</xdr:colOff>
      <xdr:row>14</xdr:row>
      <xdr:rowOff>58100</xdr:rowOff>
    </xdr:from>
    <xdr:to>
      <xdr:col>19</xdr:col>
      <xdr:colOff>78125</xdr:colOff>
      <xdr:row>15</xdr:row>
      <xdr:rowOff>40726</xdr:rowOff>
    </xdr:to>
    <xdr:sp macro="" textlink="">
      <xdr:nvSpPr>
        <xdr:cNvPr id="47" name="Rectángulo: esquinas diagonales cortadas 46">
          <a:hlinkClick xmlns:r="http://schemas.openxmlformats.org/officeDocument/2006/relationships" r:id="rId17" tooltip="Estructural 130"/>
          <a:extLst>
            <a:ext uri="{FF2B5EF4-FFF2-40B4-BE49-F238E27FC236}">
              <a16:creationId xmlns:a16="http://schemas.microsoft.com/office/drawing/2014/main" id="{D3146282-1B61-4CF8-B1B4-565FC58AAF26}"/>
            </a:ext>
          </a:extLst>
        </xdr:cNvPr>
        <xdr:cNvSpPr/>
      </xdr:nvSpPr>
      <xdr:spPr>
        <a:xfrm>
          <a:off x="485775" y="2629850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ESTRUCTURAL 130</a:t>
          </a:r>
        </a:p>
      </xdr:txBody>
    </xdr:sp>
    <xdr:clientData/>
  </xdr:twoCellAnchor>
  <xdr:twoCellAnchor>
    <xdr:from>
      <xdr:col>1</xdr:col>
      <xdr:colOff>19050</xdr:colOff>
      <xdr:row>15</xdr:row>
      <xdr:rowOff>93306</xdr:rowOff>
    </xdr:from>
    <xdr:to>
      <xdr:col>19</xdr:col>
      <xdr:colOff>78125</xdr:colOff>
      <xdr:row>16</xdr:row>
      <xdr:rowOff>75932</xdr:rowOff>
    </xdr:to>
    <xdr:sp macro="" textlink="">
      <xdr:nvSpPr>
        <xdr:cNvPr id="48" name="Rectángulo: esquinas diagonales cortadas 47">
          <a:hlinkClick xmlns:r="http://schemas.openxmlformats.org/officeDocument/2006/relationships" r:id="rId18" tooltip="Fondo Global"/>
          <a:extLst>
            <a:ext uri="{FF2B5EF4-FFF2-40B4-BE49-F238E27FC236}">
              <a16:creationId xmlns:a16="http://schemas.microsoft.com/office/drawing/2014/main" id="{3C03C4D6-9A40-4AEB-A4AD-75FDD40146E0}"/>
            </a:ext>
          </a:extLst>
        </xdr:cNvPr>
        <xdr:cNvSpPr/>
      </xdr:nvSpPr>
      <xdr:spPr>
        <a:xfrm>
          <a:off x="485775" y="2855556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06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FONDO GLOBAL</a:t>
          </a:r>
        </a:p>
      </xdr:txBody>
    </xdr:sp>
    <xdr:clientData/>
  </xdr:twoCellAnchor>
  <xdr:twoCellAnchor>
    <xdr:from>
      <xdr:col>1</xdr:col>
      <xdr:colOff>19050</xdr:colOff>
      <xdr:row>16</xdr:row>
      <xdr:rowOff>128512</xdr:rowOff>
    </xdr:from>
    <xdr:to>
      <xdr:col>19</xdr:col>
      <xdr:colOff>78125</xdr:colOff>
      <xdr:row>17</xdr:row>
      <xdr:rowOff>111138</xdr:rowOff>
    </xdr:to>
    <xdr:sp macro="" textlink="">
      <xdr:nvSpPr>
        <xdr:cNvPr id="49" name="Rectángulo: esquinas diagonales cortadas 48">
          <a:hlinkClick xmlns:r="http://schemas.openxmlformats.org/officeDocument/2006/relationships" r:id="rId19" tooltip="Fondo Global Diamante"/>
          <a:extLst>
            <a:ext uri="{FF2B5EF4-FFF2-40B4-BE49-F238E27FC236}">
              <a16:creationId xmlns:a16="http://schemas.microsoft.com/office/drawing/2014/main" id="{60D3F31E-1421-49EA-AAB4-FFFC7B35615D}"/>
            </a:ext>
          </a:extLst>
        </xdr:cNvPr>
        <xdr:cNvSpPr/>
      </xdr:nvSpPr>
      <xdr:spPr>
        <a:xfrm>
          <a:off x="485775" y="3081262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06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FONDO GLOBAL DIAMANTE</a:t>
          </a:r>
        </a:p>
      </xdr:txBody>
    </xdr:sp>
    <xdr:clientData/>
  </xdr:twoCellAnchor>
  <xdr:twoCellAnchor>
    <xdr:from>
      <xdr:col>1</xdr:col>
      <xdr:colOff>19050</xdr:colOff>
      <xdr:row>17</xdr:row>
      <xdr:rowOff>163719</xdr:rowOff>
    </xdr:from>
    <xdr:to>
      <xdr:col>19</xdr:col>
      <xdr:colOff>78125</xdr:colOff>
      <xdr:row>18</xdr:row>
      <xdr:rowOff>146345</xdr:rowOff>
    </xdr:to>
    <xdr:sp macro="" textlink="">
      <xdr:nvSpPr>
        <xdr:cNvPr id="50" name="Rectángulo: esquinas diagonales cortadas 49">
          <a:hlinkClick xmlns:r="http://schemas.openxmlformats.org/officeDocument/2006/relationships" r:id="rId20" tooltip="Premios"/>
          <a:extLst>
            <a:ext uri="{FF2B5EF4-FFF2-40B4-BE49-F238E27FC236}">
              <a16:creationId xmlns:a16="http://schemas.microsoft.com/office/drawing/2014/main" id="{F9AD37BB-7016-496E-B085-118DA587C03A}"/>
            </a:ext>
          </a:extLst>
        </xdr:cNvPr>
        <xdr:cNvSpPr/>
      </xdr:nvSpPr>
      <xdr:spPr>
        <a:xfrm>
          <a:off x="485775" y="3306969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PREMIOS</a:t>
          </a:r>
        </a:p>
      </xdr:txBody>
    </xdr:sp>
    <xdr:clientData/>
  </xdr:twoCellAnchor>
  <xdr:twoCellAnchor>
    <xdr:from>
      <xdr:col>1</xdr:col>
      <xdr:colOff>19050</xdr:colOff>
      <xdr:row>10</xdr:row>
      <xdr:rowOff>142982</xdr:rowOff>
    </xdr:from>
    <xdr:to>
      <xdr:col>19</xdr:col>
      <xdr:colOff>78125</xdr:colOff>
      <xdr:row>11</xdr:row>
      <xdr:rowOff>125608</xdr:rowOff>
    </xdr:to>
    <xdr:sp macro="" textlink="">
      <xdr:nvSpPr>
        <xdr:cNvPr id="51" name="Rectángulo: esquinas diagonales cortadas 50">
          <a:hlinkClick xmlns:r="http://schemas.openxmlformats.org/officeDocument/2006/relationships" r:id="rId21" tooltip="Multigeneracional"/>
          <a:extLst>
            <a:ext uri="{FF2B5EF4-FFF2-40B4-BE49-F238E27FC236}">
              <a16:creationId xmlns:a16="http://schemas.microsoft.com/office/drawing/2014/main" id="{01A2A10F-873C-41FE-B3E8-D96DC064CD0A}"/>
            </a:ext>
          </a:extLst>
        </xdr:cNvPr>
        <xdr:cNvSpPr/>
      </xdr:nvSpPr>
      <xdr:spPr>
        <a:xfrm>
          <a:off x="485775" y="1952732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MULTIGENERACIONAL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72365</xdr:rowOff>
    </xdr:from>
    <xdr:to>
      <xdr:col>0</xdr:col>
      <xdr:colOff>267891</xdr:colOff>
      <xdr:row>15</xdr:row>
      <xdr:rowOff>141668</xdr:rowOff>
    </xdr:to>
    <xdr:sp macro="" textlink="">
      <xdr:nvSpPr>
        <xdr:cNvPr id="2" name="Diagrama de flujo: operación manua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EF0F18-FE89-48A8-AFE4-A3EEF8F700E6}"/>
            </a:ext>
          </a:extLst>
        </xdr:cNvPr>
        <xdr:cNvSpPr/>
      </xdr:nvSpPr>
      <xdr:spPr>
        <a:xfrm rot="16200000">
          <a:off x="-186456" y="2449571"/>
          <a:ext cx="640803" cy="267891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solidFill>
          <a:srgbClr val="FF0000"/>
        </a:solidFill>
        <a:ln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BONOS</a:t>
          </a:r>
        </a:p>
      </xdr:txBody>
    </xdr:sp>
    <xdr:clientData/>
  </xdr:twoCellAnchor>
  <xdr:twoCellAnchor>
    <xdr:from>
      <xdr:col>0</xdr:col>
      <xdr:colOff>1</xdr:colOff>
      <xdr:row>15</xdr:row>
      <xdr:rowOff>58614</xdr:rowOff>
    </xdr:from>
    <xdr:to>
      <xdr:col>0</xdr:col>
      <xdr:colOff>207248</xdr:colOff>
      <xdr:row>19</xdr:row>
      <xdr:rowOff>3941</xdr:rowOff>
    </xdr:to>
    <xdr:sp macro="" textlink="">
      <xdr:nvSpPr>
        <xdr:cNvPr id="18" name="Diagrama de flujo: operación manual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9D3357-B1DC-42B5-8E54-BD3E6821554A}"/>
            </a:ext>
          </a:extLst>
        </xdr:cNvPr>
        <xdr:cNvSpPr/>
      </xdr:nvSpPr>
      <xdr:spPr>
        <a:xfrm rot="16200000">
          <a:off x="-250039" y="3070904"/>
          <a:ext cx="707327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7030A0"/>
          </a:fgClr>
          <a:bgClr>
            <a:srgbClr val="C00000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RANGOS</a:t>
          </a:r>
        </a:p>
      </xdr:txBody>
    </xdr:sp>
    <xdr:clientData/>
  </xdr:twoCellAnchor>
  <xdr:twoCellAnchor>
    <xdr:from>
      <xdr:col>0</xdr:col>
      <xdr:colOff>0</xdr:colOff>
      <xdr:row>7</xdr:row>
      <xdr:rowOff>161156</xdr:rowOff>
    </xdr:from>
    <xdr:to>
      <xdr:col>0</xdr:col>
      <xdr:colOff>207247</xdr:colOff>
      <xdr:row>12</xdr:row>
      <xdr:rowOff>125355</xdr:rowOff>
    </xdr:to>
    <xdr:sp macro="" textlink="">
      <xdr:nvSpPr>
        <xdr:cNvPr id="19" name="Diagrama de flujo: operación manual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378D3D6-7C1D-4EF0-9D63-1F7B3918A8CB}"/>
            </a:ext>
          </a:extLst>
        </xdr:cNvPr>
        <xdr:cNvSpPr/>
      </xdr:nvSpPr>
      <xdr:spPr>
        <a:xfrm rot="16200000">
          <a:off x="-354726" y="1754132"/>
          <a:ext cx="916699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2060"/>
          </a:fgClr>
          <a:bgClr>
            <a:srgbClr val="00FFFF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SIMULADOR</a:t>
          </a:r>
        </a:p>
      </xdr:txBody>
    </xdr:sp>
    <xdr:clientData/>
  </xdr:twoCellAnchor>
  <xdr:twoCellAnchor>
    <xdr:from>
      <xdr:col>0</xdr:col>
      <xdr:colOff>1</xdr:colOff>
      <xdr:row>4</xdr:row>
      <xdr:rowOff>29340</xdr:rowOff>
    </xdr:from>
    <xdr:to>
      <xdr:col>0</xdr:col>
      <xdr:colOff>207249</xdr:colOff>
      <xdr:row>8</xdr:row>
      <xdr:rowOff>36345</xdr:rowOff>
    </xdr:to>
    <xdr:sp macro="" textlink="">
      <xdr:nvSpPr>
        <xdr:cNvPr id="20" name="Diagrama de flujo: operación manual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3AC6DE-1F9B-45F1-A3F7-39C013821C06}"/>
            </a:ext>
          </a:extLst>
        </xdr:cNvPr>
        <xdr:cNvSpPr/>
      </xdr:nvSpPr>
      <xdr:spPr>
        <a:xfrm rot="16200000">
          <a:off x="-280878" y="976969"/>
          <a:ext cx="769005" cy="207248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2060"/>
          </a:fgClr>
          <a:bgClr>
            <a:schemeClr val="accent1">
              <a:lumMod val="60000"/>
              <a:lumOff val="40000"/>
            </a:schemeClr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GUÍA SIM</a:t>
          </a:r>
        </a:p>
      </xdr:txBody>
    </xdr:sp>
    <xdr:clientData/>
  </xdr:twoCellAnchor>
  <xdr:twoCellAnchor>
    <xdr:from>
      <xdr:col>0</xdr:col>
      <xdr:colOff>3</xdr:colOff>
      <xdr:row>1</xdr:row>
      <xdr:rowOff>0</xdr:rowOff>
    </xdr:from>
    <xdr:to>
      <xdr:col>0</xdr:col>
      <xdr:colOff>207252</xdr:colOff>
      <xdr:row>4</xdr:row>
      <xdr:rowOff>107729</xdr:rowOff>
    </xdr:to>
    <xdr:sp macro="" textlink="">
      <xdr:nvSpPr>
        <xdr:cNvPr id="21" name="Diagrama de flujo: operación manual 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FDCDE5F-FA0A-4F7D-A2E8-A6E2199C5F76}"/>
            </a:ext>
          </a:extLst>
        </xdr:cNvPr>
        <xdr:cNvSpPr/>
      </xdr:nvSpPr>
      <xdr:spPr>
        <a:xfrm rot="16200000">
          <a:off x="-235987" y="331240"/>
          <a:ext cx="679229" cy="207249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359E"/>
          </a:fgClr>
          <a:bgClr>
            <a:schemeClr val="accent1">
              <a:lumMod val="60000"/>
              <a:lumOff val="40000"/>
            </a:schemeClr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INICIO</a:t>
          </a:r>
        </a:p>
      </xdr:txBody>
    </xdr:sp>
    <xdr:clientData/>
  </xdr:twoCellAnchor>
  <xdr:twoCellAnchor editAs="oneCell">
    <xdr:from>
      <xdr:col>20</xdr:col>
      <xdr:colOff>0</xdr:colOff>
      <xdr:row>0</xdr:row>
      <xdr:rowOff>39413</xdr:rowOff>
    </xdr:from>
    <xdr:to>
      <xdr:col>85</xdr:col>
      <xdr:colOff>59871</xdr:colOff>
      <xdr:row>18</xdr:row>
      <xdr:rowOff>190500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E823D44-3FF3-4C50-9008-DD6ADD025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017" y="39413"/>
          <a:ext cx="7317828" cy="3488121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</xdr:row>
      <xdr:rowOff>66675</xdr:rowOff>
    </xdr:from>
    <xdr:to>
      <xdr:col>19</xdr:col>
      <xdr:colOff>78125</xdr:colOff>
      <xdr:row>2</xdr:row>
      <xdr:rowOff>34460</xdr:rowOff>
    </xdr:to>
    <xdr:sp macro="" textlink="">
      <xdr:nvSpPr>
        <xdr:cNvPr id="37" name="Rectángulo: esquinas diagonales cortadas 36">
          <a:hlinkClick xmlns:r="http://schemas.openxmlformats.org/officeDocument/2006/relationships" r:id="rId7" tooltip="Cliente"/>
          <a:extLst>
            <a:ext uri="{FF2B5EF4-FFF2-40B4-BE49-F238E27FC236}">
              <a16:creationId xmlns:a16="http://schemas.microsoft.com/office/drawing/2014/main" id="{223CEFCC-37C3-44BE-A9F8-8B0A70ED7501}"/>
            </a:ext>
          </a:extLst>
        </xdr:cNvPr>
        <xdr:cNvSpPr/>
      </xdr:nvSpPr>
      <xdr:spPr>
        <a:xfrm>
          <a:off x="485775" y="161925"/>
          <a:ext cx="2116475" cy="158285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CLIENTE</a:t>
          </a:r>
        </a:p>
      </xdr:txBody>
    </xdr:sp>
    <xdr:clientData/>
  </xdr:twoCellAnchor>
  <xdr:twoCellAnchor>
    <xdr:from>
      <xdr:col>1</xdr:col>
      <xdr:colOff>19050</xdr:colOff>
      <xdr:row>2</xdr:row>
      <xdr:rowOff>87040</xdr:rowOff>
    </xdr:from>
    <xdr:to>
      <xdr:col>19</xdr:col>
      <xdr:colOff>78125</xdr:colOff>
      <xdr:row>3</xdr:row>
      <xdr:rowOff>69666</xdr:rowOff>
    </xdr:to>
    <xdr:sp macro="" textlink="">
      <xdr:nvSpPr>
        <xdr:cNvPr id="38" name="Rectángulo: esquinas diagonales cortadas 37">
          <a:hlinkClick xmlns:r="http://schemas.openxmlformats.org/officeDocument/2006/relationships" r:id="rId8" tooltip="Patrocinio"/>
          <a:extLst>
            <a:ext uri="{FF2B5EF4-FFF2-40B4-BE49-F238E27FC236}">
              <a16:creationId xmlns:a16="http://schemas.microsoft.com/office/drawing/2014/main" id="{2737DC0C-B969-4550-B1CC-F8F11EABE818}"/>
            </a:ext>
          </a:extLst>
        </xdr:cNvPr>
        <xdr:cNvSpPr/>
      </xdr:nvSpPr>
      <xdr:spPr>
        <a:xfrm>
          <a:off x="485775" y="372790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PATROCINIO</a:t>
          </a:r>
        </a:p>
      </xdr:txBody>
    </xdr:sp>
    <xdr:clientData/>
  </xdr:twoCellAnchor>
  <xdr:twoCellAnchor>
    <xdr:from>
      <xdr:col>1</xdr:col>
      <xdr:colOff>19050</xdr:colOff>
      <xdr:row>3</xdr:row>
      <xdr:rowOff>122246</xdr:rowOff>
    </xdr:from>
    <xdr:to>
      <xdr:col>19</xdr:col>
      <xdr:colOff>78125</xdr:colOff>
      <xdr:row>4</xdr:row>
      <xdr:rowOff>104872</xdr:rowOff>
    </xdr:to>
    <xdr:sp macro="" textlink="">
      <xdr:nvSpPr>
        <xdr:cNvPr id="39" name="Rectángulo: esquinas diagonales cortadas 38">
          <a:hlinkClick xmlns:r="http://schemas.openxmlformats.org/officeDocument/2006/relationships" r:id="rId9" tooltip="Formación de Equipo"/>
          <a:extLst>
            <a:ext uri="{FF2B5EF4-FFF2-40B4-BE49-F238E27FC236}">
              <a16:creationId xmlns:a16="http://schemas.microsoft.com/office/drawing/2014/main" id="{D246F98B-0E0C-4909-9890-7D44A14E4F0A}"/>
            </a:ext>
          </a:extLst>
        </xdr:cNvPr>
        <xdr:cNvSpPr/>
      </xdr:nvSpPr>
      <xdr:spPr>
        <a:xfrm>
          <a:off x="485775" y="598496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FORMACIÓN DE EQUIPO </a:t>
          </a:r>
        </a:p>
      </xdr:txBody>
    </xdr:sp>
    <xdr:clientData/>
  </xdr:twoCellAnchor>
  <xdr:twoCellAnchor>
    <xdr:from>
      <xdr:col>1</xdr:col>
      <xdr:colOff>19050</xdr:colOff>
      <xdr:row>4</xdr:row>
      <xdr:rowOff>157452</xdr:rowOff>
    </xdr:from>
    <xdr:to>
      <xdr:col>19</xdr:col>
      <xdr:colOff>78125</xdr:colOff>
      <xdr:row>5</xdr:row>
      <xdr:rowOff>140078</xdr:rowOff>
    </xdr:to>
    <xdr:sp macro="" textlink="">
      <xdr:nvSpPr>
        <xdr:cNvPr id="40" name="Rectángulo: esquinas diagonales cortadas 39">
          <a:hlinkClick xmlns:r="http://schemas.openxmlformats.org/officeDocument/2006/relationships" r:id="rId10" tooltip="Igualación de Volumen"/>
          <a:extLst>
            <a:ext uri="{FF2B5EF4-FFF2-40B4-BE49-F238E27FC236}">
              <a16:creationId xmlns:a16="http://schemas.microsoft.com/office/drawing/2014/main" id="{B7C77A8B-9F36-4C08-8AA0-C0A3C948FD64}"/>
            </a:ext>
          </a:extLst>
        </xdr:cNvPr>
        <xdr:cNvSpPr/>
      </xdr:nvSpPr>
      <xdr:spPr>
        <a:xfrm>
          <a:off x="485775" y="824202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09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IGUALACIÓN DE VOLUMEN</a:t>
          </a:r>
        </a:p>
      </xdr:txBody>
    </xdr:sp>
    <xdr:clientData/>
  </xdr:twoCellAnchor>
  <xdr:twoCellAnchor>
    <xdr:from>
      <xdr:col>1</xdr:col>
      <xdr:colOff>19050</xdr:colOff>
      <xdr:row>6</xdr:row>
      <xdr:rowOff>2158</xdr:rowOff>
    </xdr:from>
    <xdr:to>
      <xdr:col>19</xdr:col>
      <xdr:colOff>78125</xdr:colOff>
      <xdr:row>6</xdr:row>
      <xdr:rowOff>175284</xdr:rowOff>
    </xdr:to>
    <xdr:sp macro="" textlink="">
      <xdr:nvSpPr>
        <xdr:cNvPr id="41" name="Rectángulo: esquinas diagonales cortadas 40">
          <a:hlinkClick xmlns:r="http://schemas.openxmlformats.org/officeDocument/2006/relationships" r:id="rId11" tooltip="Desarrollo de Red"/>
          <a:extLst>
            <a:ext uri="{FF2B5EF4-FFF2-40B4-BE49-F238E27FC236}">
              <a16:creationId xmlns:a16="http://schemas.microsoft.com/office/drawing/2014/main" id="{8D284104-6BE7-41E7-B657-3119FA8B5F38}"/>
            </a:ext>
          </a:extLst>
        </xdr:cNvPr>
        <xdr:cNvSpPr/>
      </xdr:nvSpPr>
      <xdr:spPr>
        <a:xfrm>
          <a:off x="485775" y="1049908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DESARROLLO DE RED</a:t>
          </a:r>
        </a:p>
      </xdr:txBody>
    </xdr:sp>
    <xdr:clientData/>
  </xdr:twoCellAnchor>
  <xdr:twoCellAnchor>
    <xdr:from>
      <xdr:col>1</xdr:col>
      <xdr:colOff>19050</xdr:colOff>
      <xdr:row>7</xdr:row>
      <xdr:rowOff>37364</xdr:rowOff>
    </xdr:from>
    <xdr:to>
      <xdr:col>19</xdr:col>
      <xdr:colOff>78125</xdr:colOff>
      <xdr:row>8</xdr:row>
      <xdr:rowOff>19990</xdr:rowOff>
    </xdr:to>
    <xdr:sp macro="" textlink="">
      <xdr:nvSpPr>
        <xdr:cNvPr id="42" name="Rectángulo: esquinas diagonales cortadas 41">
          <a:hlinkClick xmlns:r="http://schemas.openxmlformats.org/officeDocument/2006/relationships" r:id="rId12" tooltip="Avance de Rango"/>
          <a:extLst>
            <a:ext uri="{FF2B5EF4-FFF2-40B4-BE49-F238E27FC236}">
              <a16:creationId xmlns:a16="http://schemas.microsoft.com/office/drawing/2014/main" id="{84F86DCF-3192-4234-AF98-56974A82E1E1}"/>
            </a:ext>
          </a:extLst>
        </xdr:cNvPr>
        <xdr:cNvSpPr/>
      </xdr:nvSpPr>
      <xdr:spPr>
        <a:xfrm>
          <a:off x="485775" y="1275614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AVANCE DE RANGO</a:t>
          </a:r>
        </a:p>
      </xdr:txBody>
    </xdr:sp>
    <xdr:clientData/>
  </xdr:twoCellAnchor>
  <xdr:twoCellAnchor>
    <xdr:from>
      <xdr:col>1</xdr:col>
      <xdr:colOff>19050</xdr:colOff>
      <xdr:row>8</xdr:row>
      <xdr:rowOff>72570</xdr:rowOff>
    </xdr:from>
    <xdr:to>
      <xdr:col>19</xdr:col>
      <xdr:colOff>78125</xdr:colOff>
      <xdr:row>9</xdr:row>
      <xdr:rowOff>55196</xdr:rowOff>
    </xdr:to>
    <xdr:sp macro="" textlink="">
      <xdr:nvSpPr>
        <xdr:cNvPr id="43" name="Rectángulo: esquinas diagonales cortadas 42">
          <a:hlinkClick xmlns:r="http://schemas.openxmlformats.org/officeDocument/2006/relationships" r:id="rId13" tooltip="Seguimiento"/>
          <a:extLst>
            <a:ext uri="{FF2B5EF4-FFF2-40B4-BE49-F238E27FC236}">
              <a16:creationId xmlns:a16="http://schemas.microsoft.com/office/drawing/2014/main" id="{3A4494CC-E6F6-43DC-AA5F-27B83A83F8DE}"/>
            </a:ext>
          </a:extLst>
        </xdr:cNvPr>
        <xdr:cNvSpPr/>
      </xdr:nvSpPr>
      <xdr:spPr>
        <a:xfrm>
          <a:off x="485775" y="1501320"/>
          <a:ext cx="2116475" cy="173126"/>
        </a:xfrm>
        <a:prstGeom prst="snip2DiagRect">
          <a:avLst/>
        </a:prstGeom>
        <a:solidFill>
          <a:srgbClr val="FF0000"/>
        </a:solidFill>
        <a:effectLst>
          <a:innerShdw blurRad="63500" dist="50800" dir="18900000">
            <a:prstClr val="black">
              <a:alpha val="50000"/>
            </a:prstClr>
          </a:innerShdw>
        </a:effectLst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chemeClr val="bg1"/>
              </a:solidFill>
              <a:latin typeface="Uniform 4" panose="02000000000000000000" pitchFamily="2" charset="0"/>
              <a:ea typeface="+mn-ea"/>
              <a:cs typeface="+mn-cs"/>
            </a:rPr>
            <a:t>SEGUIMIENTO</a:t>
          </a:r>
        </a:p>
      </xdr:txBody>
    </xdr:sp>
    <xdr:clientData/>
  </xdr:twoCellAnchor>
  <xdr:twoCellAnchor>
    <xdr:from>
      <xdr:col>1</xdr:col>
      <xdr:colOff>19050</xdr:colOff>
      <xdr:row>9</xdr:row>
      <xdr:rowOff>107776</xdr:rowOff>
    </xdr:from>
    <xdr:to>
      <xdr:col>19</xdr:col>
      <xdr:colOff>78125</xdr:colOff>
      <xdr:row>10</xdr:row>
      <xdr:rowOff>90402</xdr:rowOff>
    </xdr:to>
    <xdr:sp macro="" textlink="">
      <xdr:nvSpPr>
        <xdr:cNvPr id="44" name="Rectángulo: esquinas diagonales cortadas 43">
          <a:hlinkClick xmlns:r="http://schemas.openxmlformats.org/officeDocument/2006/relationships" r:id="rId14" tooltip="Patrimonial"/>
          <a:extLst>
            <a:ext uri="{FF2B5EF4-FFF2-40B4-BE49-F238E27FC236}">
              <a16:creationId xmlns:a16="http://schemas.microsoft.com/office/drawing/2014/main" id="{B7F88357-A38D-418D-A309-C431E635DBFD}"/>
            </a:ext>
          </a:extLst>
        </xdr:cNvPr>
        <xdr:cNvSpPr/>
      </xdr:nvSpPr>
      <xdr:spPr>
        <a:xfrm>
          <a:off x="485775" y="1727026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PATRIMONIAL</a:t>
          </a:r>
        </a:p>
      </xdr:txBody>
    </xdr:sp>
    <xdr:clientData/>
  </xdr:twoCellAnchor>
  <xdr:twoCellAnchor>
    <xdr:from>
      <xdr:col>1</xdr:col>
      <xdr:colOff>19050</xdr:colOff>
      <xdr:row>11</xdr:row>
      <xdr:rowOff>178188</xdr:rowOff>
    </xdr:from>
    <xdr:to>
      <xdr:col>19</xdr:col>
      <xdr:colOff>78125</xdr:colOff>
      <xdr:row>12</xdr:row>
      <xdr:rowOff>160814</xdr:rowOff>
    </xdr:to>
    <xdr:sp macro="" textlink="">
      <xdr:nvSpPr>
        <xdr:cNvPr id="45" name="Rectángulo: esquinas diagonales cortadas 44">
          <a:hlinkClick xmlns:r="http://schemas.openxmlformats.org/officeDocument/2006/relationships" r:id="rId15" tooltip="Vacacional"/>
          <a:extLst>
            <a:ext uri="{FF2B5EF4-FFF2-40B4-BE49-F238E27FC236}">
              <a16:creationId xmlns:a16="http://schemas.microsoft.com/office/drawing/2014/main" id="{46F55E07-C471-498D-8C53-FEE584D33A09}"/>
            </a:ext>
          </a:extLst>
        </xdr:cNvPr>
        <xdr:cNvSpPr/>
      </xdr:nvSpPr>
      <xdr:spPr>
        <a:xfrm>
          <a:off x="485775" y="2178438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VACACIONAL</a:t>
          </a:r>
        </a:p>
      </xdr:txBody>
    </xdr:sp>
    <xdr:clientData/>
  </xdr:twoCellAnchor>
  <xdr:twoCellAnchor>
    <xdr:from>
      <xdr:col>1</xdr:col>
      <xdr:colOff>19050</xdr:colOff>
      <xdr:row>13</xdr:row>
      <xdr:rowOff>22894</xdr:rowOff>
    </xdr:from>
    <xdr:to>
      <xdr:col>19</xdr:col>
      <xdr:colOff>78125</xdr:colOff>
      <xdr:row>14</xdr:row>
      <xdr:rowOff>5520</xdr:rowOff>
    </xdr:to>
    <xdr:sp macro="" textlink="">
      <xdr:nvSpPr>
        <xdr:cNvPr id="46" name="Rectángulo: esquinas diagonales cortadas 45">
          <a:hlinkClick xmlns:r="http://schemas.openxmlformats.org/officeDocument/2006/relationships" r:id="rId16" tooltip="Estructural 100"/>
          <a:extLst>
            <a:ext uri="{FF2B5EF4-FFF2-40B4-BE49-F238E27FC236}">
              <a16:creationId xmlns:a16="http://schemas.microsoft.com/office/drawing/2014/main" id="{B9F0B0CE-D16A-4441-8568-DB19C7FC2AAF}"/>
            </a:ext>
          </a:extLst>
        </xdr:cNvPr>
        <xdr:cNvSpPr/>
      </xdr:nvSpPr>
      <xdr:spPr>
        <a:xfrm>
          <a:off x="485775" y="2404144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ESTRUCTURAL 100</a:t>
          </a:r>
        </a:p>
      </xdr:txBody>
    </xdr:sp>
    <xdr:clientData/>
  </xdr:twoCellAnchor>
  <xdr:twoCellAnchor>
    <xdr:from>
      <xdr:col>1</xdr:col>
      <xdr:colOff>19050</xdr:colOff>
      <xdr:row>14</xdr:row>
      <xdr:rowOff>58100</xdr:rowOff>
    </xdr:from>
    <xdr:to>
      <xdr:col>19</xdr:col>
      <xdr:colOff>78125</xdr:colOff>
      <xdr:row>15</xdr:row>
      <xdr:rowOff>40726</xdr:rowOff>
    </xdr:to>
    <xdr:sp macro="" textlink="">
      <xdr:nvSpPr>
        <xdr:cNvPr id="47" name="Rectángulo: esquinas diagonales cortadas 46">
          <a:hlinkClick xmlns:r="http://schemas.openxmlformats.org/officeDocument/2006/relationships" r:id="rId17" tooltip="Estructural 130"/>
          <a:extLst>
            <a:ext uri="{FF2B5EF4-FFF2-40B4-BE49-F238E27FC236}">
              <a16:creationId xmlns:a16="http://schemas.microsoft.com/office/drawing/2014/main" id="{D55A153C-69B8-4E5C-98EE-8FC8B720F8E3}"/>
            </a:ext>
          </a:extLst>
        </xdr:cNvPr>
        <xdr:cNvSpPr/>
      </xdr:nvSpPr>
      <xdr:spPr>
        <a:xfrm>
          <a:off x="485775" y="2629850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ESTRUCTURAL 130</a:t>
          </a:r>
        </a:p>
      </xdr:txBody>
    </xdr:sp>
    <xdr:clientData/>
  </xdr:twoCellAnchor>
  <xdr:twoCellAnchor>
    <xdr:from>
      <xdr:col>1</xdr:col>
      <xdr:colOff>19050</xdr:colOff>
      <xdr:row>15</xdr:row>
      <xdr:rowOff>93306</xdr:rowOff>
    </xdr:from>
    <xdr:to>
      <xdr:col>19</xdr:col>
      <xdr:colOff>78125</xdr:colOff>
      <xdr:row>16</xdr:row>
      <xdr:rowOff>75932</xdr:rowOff>
    </xdr:to>
    <xdr:sp macro="" textlink="">
      <xdr:nvSpPr>
        <xdr:cNvPr id="48" name="Rectángulo: esquinas diagonales cortadas 47">
          <a:hlinkClick xmlns:r="http://schemas.openxmlformats.org/officeDocument/2006/relationships" r:id="rId18" tooltip="Fondo Global"/>
          <a:extLst>
            <a:ext uri="{FF2B5EF4-FFF2-40B4-BE49-F238E27FC236}">
              <a16:creationId xmlns:a16="http://schemas.microsoft.com/office/drawing/2014/main" id="{22894BB5-DFA6-426C-8F92-8EAD64985F5D}"/>
            </a:ext>
          </a:extLst>
        </xdr:cNvPr>
        <xdr:cNvSpPr/>
      </xdr:nvSpPr>
      <xdr:spPr>
        <a:xfrm>
          <a:off x="485775" y="2855556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06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FONDO GLOBAL</a:t>
          </a:r>
        </a:p>
      </xdr:txBody>
    </xdr:sp>
    <xdr:clientData/>
  </xdr:twoCellAnchor>
  <xdr:twoCellAnchor>
    <xdr:from>
      <xdr:col>1</xdr:col>
      <xdr:colOff>19050</xdr:colOff>
      <xdr:row>16</xdr:row>
      <xdr:rowOff>128512</xdr:rowOff>
    </xdr:from>
    <xdr:to>
      <xdr:col>19</xdr:col>
      <xdr:colOff>78125</xdr:colOff>
      <xdr:row>17</xdr:row>
      <xdr:rowOff>111138</xdr:rowOff>
    </xdr:to>
    <xdr:sp macro="" textlink="">
      <xdr:nvSpPr>
        <xdr:cNvPr id="49" name="Rectángulo: esquinas diagonales cortadas 48">
          <a:hlinkClick xmlns:r="http://schemas.openxmlformats.org/officeDocument/2006/relationships" r:id="rId19" tooltip="Fondo Global Diamante"/>
          <a:extLst>
            <a:ext uri="{FF2B5EF4-FFF2-40B4-BE49-F238E27FC236}">
              <a16:creationId xmlns:a16="http://schemas.microsoft.com/office/drawing/2014/main" id="{394F74C8-4C2D-4D8D-8DF3-78D926A8E62E}"/>
            </a:ext>
          </a:extLst>
        </xdr:cNvPr>
        <xdr:cNvSpPr/>
      </xdr:nvSpPr>
      <xdr:spPr>
        <a:xfrm>
          <a:off x="485775" y="3081262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06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FONDO GLOBAL DIAMANTE</a:t>
          </a:r>
        </a:p>
      </xdr:txBody>
    </xdr:sp>
    <xdr:clientData/>
  </xdr:twoCellAnchor>
  <xdr:twoCellAnchor>
    <xdr:from>
      <xdr:col>1</xdr:col>
      <xdr:colOff>19050</xdr:colOff>
      <xdr:row>17</xdr:row>
      <xdr:rowOff>163719</xdr:rowOff>
    </xdr:from>
    <xdr:to>
      <xdr:col>19</xdr:col>
      <xdr:colOff>78125</xdr:colOff>
      <xdr:row>18</xdr:row>
      <xdr:rowOff>146345</xdr:rowOff>
    </xdr:to>
    <xdr:sp macro="" textlink="">
      <xdr:nvSpPr>
        <xdr:cNvPr id="50" name="Rectángulo: esquinas diagonales cortadas 49">
          <a:hlinkClick xmlns:r="http://schemas.openxmlformats.org/officeDocument/2006/relationships" r:id="rId20" tooltip="Premios"/>
          <a:extLst>
            <a:ext uri="{FF2B5EF4-FFF2-40B4-BE49-F238E27FC236}">
              <a16:creationId xmlns:a16="http://schemas.microsoft.com/office/drawing/2014/main" id="{977A2CC2-8FF6-4BB0-B4CC-88887548D575}"/>
            </a:ext>
          </a:extLst>
        </xdr:cNvPr>
        <xdr:cNvSpPr/>
      </xdr:nvSpPr>
      <xdr:spPr>
        <a:xfrm>
          <a:off x="485775" y="3306969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PREMIOS</a:t>
          </a:r>
        </a:p>
      </xdr:txBody>
    </xdr:sp>
    <xdr:clientData/>
  </xdr:twoCellAnchor>
  <xdr:twoCellAnchor>
    <xdr:from>
      <xdr:col>1</xdr:col>
      <xdr:colOff>19050</xdr:colOff>
      <xdr:row>10</xdr:row>
      <xdr:rowOff>142982</xdr:rowOff>
    </xdr:from>
    <xdr:to>
      <xdr:col>19</xdr:col>
      <xdr:colOff>78125</xdr:colOff>
      <xdr:row>11</xdr:row>
      <xdr:rowOff>125608</xdr:rowOff>
    </xdr:to>
    <xdr:sp macro="" textlink="">
      <xdr:nvSpPr>
        <xdr:cNvPr id="51" name="Rectángulo: esquinas diagonales cortadas 50">
          <a:hlinkClick xmlns:r="http://schemas.openxmlformats.org/officeDocument/2006/relationships" r:id="rId21" tooltip="Multigeneracional"/>
          <a:extLst>
            <a:ext uri="{FF2B5EF4-FFF2-40B4-BE49-F238E27FC236}">
              <a16:creationId xmlns:a16="http://schemas.microsoft.com/office/drawing/2014/main" id="{B8F7EF89-4699-4BDE-A5FD-CF8FFC13FF5E}"/>
            </a:ext>
          </a:extLst>
        </xdr:cNvPr>
        <xdr:cNvSpPr/>
      </xdr:nvSpPr>
      <xdr:spPr>
        <a:xfrm>
          <a:off x="485775" y="1952732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MULTIGENERACIONAL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72365</xdr:rowOff>
    </xdr:from>
    <xdr:to>
      <xdr:col>0</xdr:col>
      <xdr:colOff>267891</xdr:colOff>
      <xdr:row>15</xdr:row>
      <xdr:rowOff>141668</xdr:rowOff>
    </xdr:to>
    <xdr:sp macro="" textlink="">
      <xdr:nvSpPr>
        <xdr:cNvPr id="2" name="Diagrama de flujo: operación manua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957039-D57C-4A76-B63A-7340C6C0440B}"/>
            </a:ext>
          </a:extLst>
        </xdr:cNvPr>
        <xdr:cNvSpPr/>
      </xdr:nvSpPr>
      <xdr:spPr>
        <a:xfrm rot="16200000">
          <a:off x="-186456" y="2449571"/>
          <a:ext cx="640803" cy="267891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solidFill>
          <a:srgbClr val="FF0000"/>
        </a:solidFill>
        <a:ln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BONOS</a:t>
          </a:r>
        </a:p>
      </xdr:txBody>
    </xdr:sp>
    <xdr:clientData/>
  </xdr:twoCellAnchor>
  <xdr:twoCellAnchor>
    <xdr:from>
      <xdr:col>0</xdr:col>
      <xdr:colOff>1</xdr:colOff>
      <xdr:row>15</xdr:row>
      <xdr:rowOff>58614</xdr:rowOff>
    </xdr:from>
    <xdr:to>
      <xdr:col>0</xdr:col>
      <xdr:colOff>207248</xdr:colOff>
      <xdr:row>19</xdr:row>
      <xdr:rowOff>3941</xdr:rowOff>
    </xdr:to>
    <xdr:sp macro="" textlink="">
      <xdr:nvSpPr>
        <xdr:cNvPr id="18" name="Diagrama de flujo: operación manual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38864D-A38E-48B1-9071-4006EFDDAEBF}"/>
            </a:ext>
          </a:extLst>
        </xdr:cNvPr>
        <xdr:cNvSpPr/>
      </xdr:nvSpPr>
      <xdr:spPr>
        <a:xfrm rot="16200000">
          <a:off x="-250039" y="3070904"/>
          <a:ext cx="707327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7030A0"/>
          </a:fgClr>
          <a:bgClr>
            <a:srgbClr val="C00000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RANGOS</a:t>
          </a:r>
        </a:p>
      </xdr:txBody>
    </xdr:sp>
    <xdr:clientData/>
  </xdr:twoCellAnchor>
  <xdr:twoCellAnchor>
    <xdr:from>
      <xdr:col>0</xdr:col>
      <xdr:colOff>0</xdr:colOff>
      <xdr:row>7</xdr:row>
      <xdr:rowOff>161156</xdr:rowOff>
    </xdr:from>
    <xdr:to>
      <xdr:col>0</xdr:col>
      <xdr:colOff>207247</xdr:colOff>
      <xdr:row>12</xdr:row>
      <xdr:rowOff>125355</xdr:rowOff>
    </xdr:to>
    <xdr:sp macro="" textlink="">
      <xdr:nvSpPr>
        <xdr:cNvPr id="19" name="Diagrama de flujo: operación manual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1E784AB-5CB2-4ACF-ABC2-136632FF0990}"/>
            </a:ext>
          </a:extLst>
        </xdr:cNvPr>
        <xdr:cNvSpPr/>
      </xdr:nvSpPr>
      <xdr:spPr>
        <a:xfrm rot="16200000">
          <a:off x="-354726" y="1754132"/>
          <a:ext cx="916699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2060"/>
          </a:fgClr>
          <a:bgClr>
            <a:srgbClr val="00FFFF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SIMULADOR</a:t>
          </a:r>
        </a:p>
      </xdr:txBody>
    </xdr:sp>
    <xdr:clientData/>
  </xdr:twoCellAnchor>
  <xdr:twoCellAnchor>
    <xdr:from>
      <xdr:col>0</xdr:col>
      <xdr:colOff>1</xdr:colOff>
      <xdr:row>4</xdr:row>
      <xdr:rowOff>29340</xdr:rowOff>
    </xdr:from>
    <xdr:to>
      <xdr:col>0</xdr:col>
      <xdr:colOff>207249</xdr:colOff>
      <xdr:row>8</xdr:row>
      <xdr:rowOff>36345</xdr:rowOff>
    </xdr:to>
    <xdr:sp macro="" textlink="">
      <xdr:nvSpPr>
        <xdr:cNvPr id="20" name="Diagrama de flujo: operación manual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949B0E0-11E6-4D92-AB17-9F84925E4F14}"/>
            </a:ext>
          </a:extLst>
        </xdr:cNvPr>
        <xdr:cNvSpPr/>
      </xdr:nvSpPr>
      <xdr:spPr>
        <a:xfrm rot="16200000">
          <a:off x="-280878" y="976969"/>
          <a:ext cx="769005" cy="207248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2060"/>
          </a:fgClr>
          <a:bgClr>
            <a:schemeClr val="accent1">
              <a:lumMod val="60000"/>
              <a:lumOff val="40000"/>
            </a:schemeClr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GUÍA SIM</a:t>
          </a:r>
        </a:p>
      </xdr:txBody>
    </xdr:sp>
    <xdr:clientData/>
  </xdr:twoCellAnchor>
  <xdr:twoCellAnchor>
    <xdr:from>
      <xdr:col>0</xdr:col>
      <xdr:colOff>3</xdr:colOff>
      <xdr:row>1</xdr:row>
      <xdr:rowOff>0</xdr:rowOff>
    </xdr:from>
    <xdr:to>
      <xdr:col>0</xdr:col>
      <xdr:colOff>207252</xdr:colOff>
      <xdr:row>4</xdr:row>
      <xdr:rowOff>107729</xdr:rowOff>
    </xdr:to>
    <xdr:sp macro="" textlink="">
      <xdr:nvSpPr>
        <xdr:cNvPr id="21" name="Diagrama de flujo: operación manual 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153775B-1B6A-468E-8B87-4503530BAF9E}"/>
            </a:ext>
          </a:extLst>
        </xdr:cNvPr>
        <xdr:cNvSpPr/>
      </xdr:nvSpPr>
      <xdr:spPr>
        <a:xfrm rot="16200000">
          <a:off x="-235987" y="331240"/>
          <a:ext cx="679229" cy="207249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359E"/>
          </a:fgClr>
          <a:bgClr>
            <a:schemeClr val="accent1">
              <a:lumMod val="60000"/>
              <a:lumOff val="40000"/>
            </a:schemeClr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INICIO</a:t>
          </a:r>
        </a:p>
      </xdr:txBody>
    </xdr:sp>
    <xdr:clientData/>
  </xdr:twoCellAnchor>
  <xdr:twoCellAnchor>
    <xdr:from>
      <xdr:col>1</xdr:col>
      <xdr:colOff>19050</xdr:colOff>
      <xdr:row>1</xdr:row>
      <xdr:rowOff>66675</xdr:rowOff>
    </xdr:from>
    <xdr:to>
      <xdr:col>19</xdr:col>
      <xdr:colOff>78125</xdr:colOff>
      <xdr:row>2</xdr:row>
      <xdr:rowOff>34460</xdr:rowOff>
    </xdr:to>
    <xdr:sp macro="" textlink="">
      <xdr:nvSpPr>
        <xdr:cNvPr id="37" name="Rectángulo: esquinas diagonales cortadas 36">
          <a:hlinkClick xmlns:r="http://schemas.openxmlformats.org/officeDocument/2006/relationships" r:id="rId6" tooltip="Cliente"/>
          <a:extLst>
            <a:ext uri="{FF2B5EF4-FFF2-40B4-BE49-F238E27FC236}">
              <a16:creationId xmlns:a16="http://schemas.microsoft.com/office/drawing/2014/main" id="{43B36B36-4368-443B-9C9C-3E4A5BF941FD}"/>
            </a:ext>
          </a:extLst>
        </xdr:cNvPr>
        <xdr:cNvSpPr/>
      </xdr:nvSpPr>
      <xdr:spPr>
        <a:xfrm>
          <a:off x="485775" y="161925"/>
          <a:ext cx="2116475" cy="158285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CLIENTE</a:t>
          </a:r>
        </a:p>
      </xdr:txBody>
    </xdr:sp>
    <xdr:clientData/>
  </xdr:twoCellAnchor>
  <xdr:twoCellAnchor>
    <xdr:from>
      <xdr:col>1</xdr:col>
      <xdr:colOff>19050</xdr:colOff>
      <xdr:row>2</xdr:row>
      <xdr:rowOff>87040</xdr:rowOff>
    </xdr:from>
    <xdr:to>
      <xdr:col>19</xdr:col>
      <xdr:colOff>78125</xdr:colOff>
      <xdr:row>3</xdr:row>
      <xdr:rowOff>69666</xdr:rowOff>
    </xdr:to>
    <xdr:sp macro="" textlink="">
      <xdr:nvSpPr>
        <xdr:cNvPr id="38" name="Rectángulo: esquinas diagonales cortadas 37">
          <a:hlinkClick xmlns:r="http://schemas.openxmlformats.org/officeDocument/2006/relationships" r:id="rId7" tooltip="Patrocinio"/>
          <a:extLst>
            <a:ext uri="{FF2B5EF4-FFF2-40B4-BE49-F238E27FC236}">
              <a16:creationId xmlns:a16="http://schemas.microsoft.com/office/drawing/2014/main" id="{F932E477-F143-4DD3-929D-B676350714EB}"/>
            </a:ext>
          </a:extLst>
        </xdr:cNvPr>
        <xdr:cNvSpPr/>
      </xdr:nvSpPr>
      <xdr:spPr>
        <a:xfrm>
          <a:off x="485775" y="372790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PATROCINIO</a:t>
          </a:r>
        </a:p>
      </xdr:txBody>
    </xdr:sp>
    <xdr:clientData/>
  </xdr:twoCellAnchor>
  <xdr:twoCellAnchor>
    <xdr:from>
      <xdr:col>1</xdr:col>
      <xdr:colOff>19050</xdr:colOff>
      <xdr:row>3</xdr:row>
      <xdr:rowOff>122246</xdr:rowOff>
    </xdr:from>
    <xdr:to>
      <xdr:col>19</xdr:col>
      <xdr:colOff>78125</xdr:colOff>
      <xdr:row>4</xdr:row>
      <xdr:rowOff>104872</xdr:rowOff>
    </xdr:to>
    <xdr:sp macro="" textlink="">
      <xdr:nvSpPr>
        <xdr:cNvPr id="39" name="Rectángulo: esquinas diagonales cortadas 38">
          <a:hlinkClick xmlns:r="http://schemas.openxmlformats.org/officeDocument/2006/relationships" r:id="rId8" tooltip="Formación de Equipo"/>
          <a:extLst>
            <a:ext uri="{FF2B5EF4-FFF2-40B4-BE49-F238E27FC236}">
              <a16:creationId xmlns:a16="http://schemas.microsoft.com/office/drawing/2014/main" id="{9219648D-97ED-463F-919C-4DF9B77EC3C6}"/>
            </a:ext>
          </a:extLst>
        </xdr:cNvPr>
        <xdr:cNvSpPr/>
      </xdr:nvSpPr>
      <xdr:spPr>
        <a:xfrm>
          <a:off x="485775" y="598496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FORMACIÓN DE EQUIPO </a:t>
          </a:r>
        </a:p>
      </xdr:txBody>
    </xdr:sp>
    <xdr:clientData/>
  </xdr:twoCellAnchor>
  <xdr:twoCellAnchor>
    <xdr:from>
      <xdr:col>1</xdr:col>
      <xdr:colOff>19050</xdr:colOff>
      <xdr:row>4</xdr:row>
      <xdr:rowOff>157452</xdr:rowOff>
    </xdr:from>
    <xdr:to>
      <xdr:col>19</xdr:col>
      <xdr:colOff>78125</xdr:colOff>
      <xdr:row>5</xdr:row>
      <xdr:rowOff>140078</xdr:rowOff>
    </xdr:to>
    <xdr:sp macro="" textlink="">
      <xdr:nvSpPr>
        <xdr:cNvPr id="40" name="Rectángulo: esquinas diagonales cortadas 39">
          <a:hlinkClick xmlns:r="http://schemas.openxmlformats.org/officeDocument/2006/relationships" r:id="rId9" tooltip="Igualación de Volumen"/>
          <a:extLst>
            <a:ext uri="{FF2B5EF4-FFF2-40B4-BE49-F238E27FC236}">
              <a16:creationId xmlns:a16="http://schemas.microsoft.com/office/drawing/2014/main" id="{C4C15526-3454-4E5F-B468-84B94E102363}"/>
            </a:ext>
          </a:extLst>
        </xdr:cNvPr>
        <xdr:cNvSpPr/>
      </xdr:nvSpPr>
      <xdr:spPr>
        <a:xfrm>
          <a:off x="485775" y="824202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09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IGUALACIÓN DE VOLUMEN</a:t>
          </a:r>
        </a:p>
      </xdr:txBody>
    </xdr:sp>
    <xdr:clientData/>
  </xdr:twoCellAnchor>
  <xdr:twoCellAnchor>
    <xdr:from>
      <xdr:col>1</xdr:col>
      <xdr:colOff>19050</xdr:colOff>
      <xdr:row>6</xdr:row>
      <xdr:rowOff>2158</xdr:rowOff>
    </xdr:from>
    <xdr:to>
      <xdr:col>19</xdr:col>
      <xdr:colOff>78125</xdr:colOff>
      <xdr:row>6</xdr:row>
      <xdr:rowOff>175284</xdr:rowOff>
    </xdr:to>
    <xdr:sp macro="" textlink="">
      <xdr:nvSpPr>
        <xdr:cNvPr id="41" name="Rectángulo: esquinas diagonales cortadas 40">
          <a:hlinkClick xmlns:r="http://schemas.openxmlformats.org/officeDocument/2006/relationships" r:id="rId10" tooltip="Desarrollo de Red"/>
          <a:extLst>
            <a:ext uri="{FF2B5EF4-FFF2-40B4-BE49-F238E27FC236}">
              <a16:creationId xmlns:a16="http://schemas.microsoft.com/office/drawing/2014/main" id="{323B0012-1692-490D-9971-4DCF7A5F5FE8}"/>
            </a:ext>
          </a:extLst>
        </xdr:cNvPr>
        <xdr:cNvSpPr/>
      </xdr:nvSpPr>
      <xdr:spPr>
        <a:xfrm>
          <a:off x="485775" y="1049908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DESARROLLO DE RED</a:t>
          </a:r>
        </a:p>
      </xdr:txBody>
    </xdr:sp>
    <xdr:clientData/>
  </xdr:twoCellAnchor>
  <xdr:twoCellAnchor>
    <xdr:from>
      <xdr:col>1</xdr:col>
      <xdr:colOff>19050</xdr:colOff>
      <xdr:row>7</xdr:row>
      <xdr:rowOff>37364</xdr:rowOff>
    </xdr:from>
    <xdr:to>
      <xdr:col>19</xdr:col>
      <xdr:colOff>78125</xdr:colOff>
      <xdr:row>8</xdr:row>
      <xdr:rowOff>19990</xdr:rowOff>
    </xdr:to>
    <xdr:sp macro="" textlink="">
      <xdr:nvSpPr>
        <xdr:cNvPr id="42" name="Rectángulo: esquinas diagonales cortadas 41">
          <a:hlinkClick xmlns:r="http://schemas.openxmlformats.org/officeDocument/2006/relationships" r:id="rId11" tooltip="Avance de Rango"/>
          <a:extLst>
            <a:ext uri="{FF2B5EF4-FFF2-40B4-BE49-F238E27FC236}">
              <a16:creationId xmlns:a16="http://schemas.microsoft.com/office/drawing/2014/main" id="{AFBB918E-AC1C-4DBF-B784-8BE0760C320C}"/>
            </a:ext>
          </a:extLst>
        </xdr:cNvPr>
        <xdr:cNvSpPr/>
      </xdr:nvSpPr>
      <xdr:spPr>
        <a:xfrm>
          <a:off x="485775" y="1275614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AVANCE DE RANGO</a:t>
          </a:r>
        </a:p>
      </xdr:txBody>
    </xdr:sp>
    <xdr:clientData/>
  </xdr:twoCellAnchor>
  <xdr:twoCellAnchor>
    <xdr:from>
      <xdr:col>1</xdr:col>
      <xdr:colOff>19050</xdr:colOff>
      <xdr:row>8</xdr:row>
      <xdr:rowOff>72570</xdr:rowOff>
    </xdr:from>
    <xdr:to>
      <xdr:col>19</xdr:col>
      <xdr:colOff>78125</xdr:colOff>
      <xdr:row>9</xdr:row>
      <xdr:rowOff>55196</xdr:rowOff>
    </xdr:to>
    <xdr:sp macro="" textlink="">
      <xdr:nvSpPr>
        <xdr:cNvPr id="43" name="Rectángulo: esquinas diagonales cortadas 42">
          <a:hlinkClick xmlns:r="http://schemas.openxmlformats.org/officeDocument/2006/relationships" r:id="rId12" tooltip="Seguimiento"/>
          <a:extLst>
            <a:ext uri="{FF2B5EF4-FFF2-40B4-BE49-F238E27FC236}">
              <a16:creationId xmlns:a16="http://schemas.microsoft.com/office/drawing/2014/main" id="{8B65B2B3-3B0B-4CE5-B5A1-78DF39DFB1A3}"/>
            </a:ext>
          </a:extLst>
        </xdr:cNvPr>
        <xdr:cNvSpPr/>
      </xdr:nvSpPr>
      <xdr:spPr>
        <a:xfrm>
          <a:off x="485775" y="1501320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SEGUIMIENTO</a:t>
          </a:r>
        </a:p>
      </xdr:txBody>
    </xdr:sp>
    <xdr:clientData/>
  </xdr:twoCellAnchor>
  <xdr:twoCellAnchor>
    <xdr:from>
      <xdr:col>1</xdr:col>
      <xdr:colOff>19050</xdr:colOff>
      <xdr:row>9</xdr:row>
      <xdr:rowOff>107776</xdr:rowOff>
    </xdr:from>
    <xdr:to>
      <xdr:col>19</xdr:col>
      <xdr:colOff>78125</xdr:colOff>
      <xdr:row>10</xdr:row>
      <xdr:rowOff>90402</xdr:rowOff>
    </xdr:to>
    <xdr:sp macro="" textlink="">
      <xdr:nvSpPr>
        <xdr:cNvPr id="44" name="Rectángulo: esquinas diagonales cortadas 43">
          <a:hlinkClick xmlns:r="http://schemas.openxmlformats.org/officeDocument/2006/relationships" r:id="rId13" tooltip="Patrimonial"/>
          <a:extLst>
            <a:ext uri="{FF2B5EF4-FFF2-40B4-BE49-F238E27FC236}">
              <a16:creationId xmlns:a16="http://schemas.microsoft.com/office/drawing/2014/main" id="{93876BEB-FEC6-42B2-8CC7-6A2763B123EC}"/>
            </a:ext>
          </a:extLst>
        </xdr:cNvPr>
        <xdr:cNvSpPr/>
      </xdr:nvSpPr>
      <xdr:spPr>
        <a:xfrm>
          <a:off x="485775" y="1727026"/>
          <a:ext cx="2116475" cy="173126"/>
        </a:xfrm>
        <a:prstGeom prst="snip2DiagRect">
          <a:avLst/>
        </a:prstGeom>
        <a:solidFill>
          <a:srgbClr val="FF0000"/>
        </a:solidFill>
        <a:effectLst>
          <a:innerShdw blurRad="63500" dist="50800" dir="18900000">
            <a:prstClr val="black">
              <a:alpha val="50000"/>
            </a:prstClr>
          </a:innerShdw>
        </a:effectLst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chemeClr val="bg1"/>
              </a:solidFill>
              <a:latin typeface="Uniform 4" panose="02000000000000000000" pitchFamily="2" charset="0"/>
              <a:ea typeface="+mn-ea"/>
              <a:cs typeface="+mn-cs"/>
            </a:rPr>
            <a:t>PATRIMONIAL</a:t>
          </a:r>
        </a:p>
      </xdr:txBody>
    </xdr:sp>
    <xdr:clientData/>
  </xdr:twoCellAnchor>
  <xdr:twoCellAnchor>
    <xdr:from>
      <xdr:col>1</xdr:col>
      <xdr:colOff>19050</xdr:colOff>
      <xdr:row>11</xdr:row>
      <xdr:rowOff>178188</xdr:rowOff>
    </xdr:from>
    <xdr:to>
      <xdr:col>19</xdr:col>
      <xdr:colOff>78125</xdr:colOff>
      <xdr:row>12</xdr:row>
      <xdr:rowOff>160814</xdr:rowOff>
    </xdr:to>
    <xdr:sp macro="" textlink="">
      <xdr:nvSpPr>
        <xdr:cNvPr id="45" name="Rectángulo: esquinas diagonales cortadas 44">
          <a:hlinkClick xmlns:r="http://schemas.openxmlformats.org/officeDocument/2006/relationships" r:id="rId14" tooltip="Vacacional"/>
          <a:extLst>
            <a:ext uri="{FF2B5EF4-FFF2-40B4-BE49-F238E27FC236}">
              <a16:creationId xmlns:a16="http://schemas.microsoft.com/office/drawing/2014/main" id="{6CBA1B8A-438D-4E49-91E1-27770C96649B}"/>
            </a:ext>
          </a:extLst>
        </xdr:cNvPr>
        <xdr:cNvSpPr/>
      </xdr:nvSpPr>
      <xdr:spPr>
        <a:xfrm>
          <a:off x="485775" y="2178438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VACACIONAL</a:t>
          </a:r>
        </a:p>
      </xdr:txBody>
    </xdr:sp>
    <xdr:clientData/>
  </xdr:twoCellAnchor>
  <xdr:twoCellAnchor>
    <xdr:from>
      <xdr:col>1</xdr:col>
      <xdr:colOff>19050</xdr:colOff>
      <xdr:row>13</xdr:row>
      <xdr:rowOff>22894</xdr:rowOff>
    </xdr:from>
    <xdr:to>
      <xdr:col>19</xdr:col>
      <xdr:colOff>78125</xdr:colOff>
      <xdr:row>14</xdr:row>
      <xdr:rowOff>5520</xdr:rowOff>
    </xdr:to>
    <xdr:sp macro="" textlink="">
      <xdr:nvSpPr>
        <xdr:cNvPr id="46" name="Rectángulo: esquinas diagonales cortadas 45">
          <a:hlinkClick xmlns:r="http://schemas.openxmlformats.org/officeDocument/2006/relationships" r:id="rId15" tooltip="Estructural 100"/>
          <a:extLst>
            <a:ext uri="{FF2B5EF4-FFF2-40B4-BE49-F238E27FC236}">
              <a16:creationId xmlns:a16="http://schemas.microsoft.com/office/drawing/2014/main" id="{C1DCF3D1-C597-4613-AB90-3DC1AFE27208}"/>
            </a:ext>
          </a:extLst>
        </xdr:cNvPr>
        <xdr:cNvSpPr/>
      </xdr:nvSpPr>
      <xdr:spPr>
        <a:xfrm>
          <a:off x="485775" y="2404144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ESTRUCTURAL 100</a:t>
          </a:r>
        </a:p>
      </xdr:txBody>
    </xdr:sp>
    <xdr:clientData/>
  </xdr:twoCellAnchor>
  <xdr:twoCellAnchor>
    <xdr:from>
      <xdr:col>1</xdr:col>
      <xdr:colOff>19050</xdr:colOff>
      <xdr:row>14</xdr:row>
      <xdr:rowOff>58100</xdr:rowOff>
    </xdr:from>
    <xdr:to>
      <xdr:col>19</xdr:col>
      <xdr:colOff>78125</xdr:colOff>
      <xdr:row>15</xdr:row>
      <xdr:rowOff>40726</xdr:rowOff>
    </xdr:to>
    <xdr:sp macro="" textlink="">
      <xdr:nvSpPr>
        <xdr:cNvPr id="47" name="Rectángulo: esquinas diagonales cortadas 46">
          <a:hlinkClick xmlns:r="http://schemas.openxmlformats.org/officeDocument/2006/relationships" r:id="rId16" tooltip="Estructural 130"/>
          <a:extLst>
            <a:ext uri="{FF2B5EF4-FFF2-40B4-BE49-F238E27FC236}">
              <a16:creationId xmlns:a16="http://schemas.microsoft.com/office/drawing/2014/main" id="{04729B47-B33B-4BE5-8257-BEFCA83AB523}"/>
            </a:ext>
          </a:extLst>
        </xdr:cNvPr>
        <xdr:cNvSpPr/>
      </xdr:nvSpPr>
      <xdr:spPr>
        <a:xfrm>
          <a:off x="485775" y="2629850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ESTRUCTURAL 130</a:t>
          </a:r>
        </a:p>
      </xdr:txBody>
    </xdr:sp>
    <xdr:clientData/>
  </xdr:twoCellAnchor>
  <xdr:twoCellAnchor>
    <xdr:from>
      <xdr:col>1</xdr:col>
      <xdr:colOff>19050</xdr:colOff>
      <xdr:row>15</xdr:row>
      <xdr:rowOff>93306</xdr:rowOff>
    </xdr:from>
    <xdr:to>
      <xdr:col>19</xdr:col>
      <xdr:colOff>78125</xdr:colOff>
      <xdr:row>16</xdr:row>
      <xdr:rowOff>75932</xdr:rowOff>
    </xdr:to>
    <xdr:sp macro="" textlink="">
      <xdr:nvSpPr>
        <xdr:cNvPr id="48" name="Rectángulo: esquinas diagonales cortadas 47">
          <a:hlinkClick xmlns:r="http://schemas.openxmlformats.org/officeDocument/2006/relationships" r:id="rId17" tooltip="Fondo Global"/>
          <a:extLst>
            <a:ext uri="{FF2B5EF4-FFF2-40B4-BE49-F238E27FC236}">
              <a16:creationId xmlns:a16="http://schemas.microsoft.com/office/drawing/2014/main" id="{77609780-33AD-4DCB-B27B-C5BF9B00B514}"/>
            </a:ext>
          </a:extLst>
        </xdr:cNvPr>
        <xdr:cNvSpPr/>
      </xdr:nvSpPr>
      <xdr:spPr>
        <a:xfrm>
          <a:off x="485775" y="2855556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06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FONDO GLOBAL</a:t>
          </a:r>
        </a:p>
      </xdr:txBody>
    </xdr:sp>
    <xdr:clientData/>
  </xdr:twoCellAnchor>
  <xdr:twoCellAnchor>
    <xdr:from>
      <xdr:col>1</xdr:col>
      <xdr:colOff>19050</xdr:colOff>
      <xdr:row>16</xdr:row>
      <xdr:rowOff>128512</xdr:rowOff>
    </xdr:from>
    <xdr:to>
      <xdr:col>19</xdr:col>
      <xdr:colOff>78125</xdr:colOff>
      <xdr:row>17</xdr:row>
      <xdr:rowOff>111138</xdr:rowOff>
    </xdr:to>
    <xdr:sp macro="" textlink="">
      <xdr:nvSpPr>
        <xdr:cNvPr id="49" name="Rectángulo: esquinas diagonales cortadas 48">
          <a:hlinkClick xmlns:r="http://schemas.openxmlformats.org/officeDocument/2006/relationships" r:id="rId18" tooltip="Fondo Global Diamante"/>
          <a:extLst>
            <a:ext uri="{FF2B5EF4-FFF2-40B4-BE49-F238E27FC236}">
              <a16:creationId xmlns:a16="http://schemas.microsoft.com/office/drawing/2014/main" id="{A1AF4DEA-A4DD-4C50-A282-4F4E2BF661CA}"/>
            </a:ext>
          </a:extLst>
        </xdr:cNvPr>
        <xdr:cNvSpPr/>
      </xdr:nvSpPr>
      <xdr:spPr>
        <a:xfrm>
          <a:off x="485775" y="3081262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06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FONDO GLOBAL DIAMANTE</a:t>
          </a:r>
        </a:p>
      </xdr:txBody>
    </xdr:sp>
    <xdr:clientData/>
  </xdr:twoCellAnchor>
  <xdr:twoCellAnchor>
    <xdr:from>
      <xdr:col>1</xdr:col>
      <xdr:colOff>19050</xdr:colOff>
      <xdr:row>17</xdr:row>
      <xdr:rowOff>163719</xdr:rowOff>
    </xdr:from>
    <xdr:to>
      <xdr:col>19</xdr:col>
      <xdr:colOff>78125</xdr:colOff>
      <xdr:row>18</xdr:row>
      <xdr:rowOff>146345</xdr:rowOff>
    </xdr:to>
    <xdr:sp macro="" textlink="">
      <xdr:nvSpPr>
        <xdr:cNvPr id="50" name="Rectángulo: esquinas diagonales cortadas 49">
          <a:hlinkClick xmlns:r="http://schemas.openxmlformats.org/officeDocument/2006/relationships" r:id="rId19" tooltip="Premios"/>
          <a:extLst>
            <a:ext uri="{FF2B5EF4-FFF2-40B4-BE49-F238E27FC236}">
              <a16:creationId xmlns:a16="http://schemas.microsoft.com/office/drawing/2014/main" id="{713EC5AE-4FF5-418A-A356-5328F8633C38}"/>
            </a:ext>
          </a:extLst>
        </xdr:cNvPr>
        <xdr:cNvSpPr/>
      </xdr:nvSpPr>
      <xdr:spPr>
        <a:xfrm>
          <a:off x="485775" y="3306969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PREMIOS</a:t>
          </a:r>
        </a:p>
      </xdr:txBody>
    </xdr:sp>
    <xdr:clientData/>
  </xdr:twoCellAnchor>
  <xdr:twoCellAnchor>
    <xdr:from>
      <xdr:col>1</xdr:col>
      <xdr:colOff>19050</xdr:colOff>
      <xdr:row>10</xdr:row>
      <xdr:rowOff>142982</xdr:rowOff>
    </xdr:from>
    <xdr:to>
      <xdr:col>19</xdr:col>
      <xdr:colOff>78125</xdr:colOff>
      <xdr:row>11</xdr:row>
      <xdr:rowOff>125608</xdr:rowOff>
    </xdr:to>
    <xdr:sp macro="" textlink="">
      <xdr:nvSpPr>
        <xdr:cNvPr id="51" name="Rectángulo: esquinas diagonales cortadas 50">
          <a:hlinkClick xmlns:r="http://schemas.openxmlformats.org/officeDocument/2006/relationships" r:id="rId20" tooltip="Multigeneracional"/>
          <a:extLst>
            <a:ext uri="{FF2B5EF4-FFF2-40B4-BE49-F238E27FC236}">
              <a16:creationId xmlns:a16="http://schemas.microsoft.com/office/drawing/2014/main" id="{B21DE62C-3FF2-487C-A57C-C42B7C249309}"/>
            </a:ext>
          </a:extLst>
        </xdr:cNvPr>
        <xdr:cNvSpPr/>
      </xdr:nvSpPr>
      <xdr:spPr>
        <a:xfrm>
          <a:off x="485775" y="1952732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MULTIGENERACIONAL</a:t>
          </a:r>
        </a:p>
      </xdr:txBody>
    </xdr:sp>
    <xdr:clientData/>
  </xdr:twoCellAnchor>
  <xdr:twoCellAnchor editAs="oneCell">
    <xdr:from>
      <xdr:col>20</xdr:col>
      <xdr:colOff>0</xdr:colOff>
      <xdr:row>0</xdr:row>
      <xdr:rowOff>38100</xdr:rowOff>
    </xdr:from>
    <xdr:to>
      <xdr:col>86</xdr:col>
      <xdr:colOff>0</xdr:colOff>
      <xdr:row>19</xdr:row>
      <xdr:rowOff>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0B22445-F0B5-49B1-BF07-EF0EDD875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0" y="38100"/>
          <a:ext cx="7486650" cy="34861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72365</xdr:rowOff>
    </xdr:from>
    <xdr:to>
      <xdr:col>0</xdr:col>
      <xdr:colOff>267891</xdr:colOff>
      <xdr:row>15</xdr:row>
      <xdr:rowOff>141668</xdr:rowOff>
    </xdr:to>
    <xdr:sp macro="" textlink="">
      <xdr:nvSpPr>
        <xdr:cNvPr id="2" name="Diagrama de flujo: operación manua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D4342E-2AD6-4F08-8B79-EED27977B20A}"/>
            </a:ext>
          </a:extLst>
        </xdr:cNvPr>
        <xdr:cNvSpPr/>
      </xdr:nvSpPr>
      <xdr:spPr>
        <a:xfrm rot="16200000">
          <a:off x="-186456" y="2449571"/>
          <a:ext cx="640803" cy="267891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solidFill>
          <a:srgbClr val="FF0000"/>
        </a:solidFill>
        <a:ln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BONOS</a:t>
          </a:r>
        </a:p>
      </xdr:txBody>
    </xdr:sp>
    <xdr:clientData/>
  </xdr:twoCellAnchor>
  <xdr:twoCellAnchor>
    <xdr:from>
      <xdr:col>0</xdr:col>
      <xdr:colOff>1</xdr:colOff>
      <xdr:row>15</xdr:row>
      <xdr:rowOff>58614</xdr:rowOff>
    </xdr:from>
    <xdr:to>
      <xdr:col>0</xdr:col>
      <xdr:colOff>207248</xdr:colOff>
      <xdr:row>19</xdr:row>
      <xdr:rowOff>3941</xdr:rowOff>
    </xdr:to>
    <xdr:sp macro="" textlink="">
      <xdr:nvSpPr>
        <xdr:cNvPr id="18" name="Diagrama de flujo: operación manual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A436FE-BB2B-4449-8EF3-24FEFC6E096D}"/>
            </a:ext>
          </a:extLst>
        </xdr:cNvPr>
        <xdr:cNvSpPr/>
      </xdr:nvSpPr>
      <xdr:spPr>
        <a:xfrm rot="16200000">
          <a:off x="-250039" y="3070904"/>
          <a:ext cx="707327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7030A0"/>
          </a:fgClr>
          <a:bgClr>
            <a:srgbClr val="C00000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RANGOS</a:t>
          </a:r>
        </a:p>
      </xdr:txBody>
    </xdr:sp>
    <xdr:clientData/>
  </xdr:twoCellAnchor>
  <xdr:twoCellAnchor>
    <xdr:from>
      <xdr:col>0</xdr:col>
      <xdr:colOff>0</xdr:colOff>
      <xdr:row>7</xdr:row>
      <xdr:rowOff>161156</xdr:rowOff>
    </xdr:from>
    <xdr:to>
      <xdr:col>0</xdr:col>
      <xdr:colOff>207247</xdr:colOff>
      <xdr:row>12</xdr:row>
      <xdr:rowOff>125355</xdr:rowOff>
    </xdr:to>
    <xdr:sp macro="" textlink="">
      <xdr:nvSpPr>
        <xdr:cNvPr id="19" name="Diagrama de flujo: operación manual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EFF1FAA-1F3B-4D91-96B2-F06DAD080127}"/>
            </a:ext>
          </a:extLst>
        </xdr:cNvPr>
        <xdr:cNvSpPr/>
      </xdr:nvSpPr>
      <xdr:spPr>
        <a:xfrm rot="16200000">
          <a:off x="-354726" y="1754132"/>
          <a:ext cx="916699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2060"/>
          </a:fgClr>
          <a:bgClr>
            <a:srgbClr val="00FFFF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SIMULADOR</a:t>
          </a:r>
        </a:p>
      </xdr:txBody>
    </xdr:sp>
    <xdr:clientData/>
  </xdr:twoCellAnchor>
  <xdr:twoCellAnchor>
    <xdr:from>
      <xdr:col>0</xdr:col>
      <xdr:colOff>1</xdr:colOff>
      <xdr:row>4</xdr:row>
      <xdr:rowOff>29340</xdr:rowOff>
    </xdr:from>
    <xdr:to>
      <xdr:col>0</xdr:col>
      <xdr:colOff>207249</xdr:colOff>
      <xdr:row>8</xdr:row>
      <xdr:rowOff>36345</xdr:rowOff>
    </xdr:to>
    <xdr:sp macro="" textlink="">
      <xdr:nvSpPr>
        <xdr:cNvPr id="20" name="Diagrama de flujo: operación manual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75F43F9-0A7B-46F8-936F-5E078F5E69AD}"/>
            </a:ext>
          </a:extLst>
        </xdr:cNvPr>
        <xdr:cNvSpPr/>
      </xdr:nvSpPr>
      <xdr:spPr>
        <a:xfrm rot="16200000">
          <a:off x="-280878" y="976969"/>
          <a:ext cx="769005" cy="207248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2060"/>
          </a:fgClr>
          <a:bgClr>
            <a:schemeClr val="accent1">
              <a:lumMod val="60000"/>
              <a:lumOff val="40000"/>
            </a:schemeClr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GUÍA SIM</a:t>
          </a:r>
        </a:p>
      </xdr:txBody>
    </xdr:sp>
    <xdr:clientData/>
  </xdr:twoCellAnchor>
  <xdr:twoCellAnchor>
    <xdr:from>
      <xdr:col>0</xdr:col>
      <xdr:colOff>3</xdr:colOff>
      <xdr:row>1</xdr:row>
      <xdr:rowOff>0</xdr:rowOff>
    </xdr:from>
    <xdr:to>
      <xdr:col>0</xdr:col>
      <xdr:colOff>207252</xdr:colOff>
      <xdr:row>4</xdr:row>
      <xdr:rowOff>107729</xdr:rowOff>
    </xdr:to>
    <xdr:sp macro="" textlink="">
      <xdr:nvSpPr>
        <xdr:cNvPr id="21" name="Diagrama de flujo: operación manual 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3DAFBD5-FDD3-4EE0-8137-FCD19A280486}"/>
            </a:ext>
          </a:extLst>
        </xdr:cNvPr>
        <xdr:cNvSpPr/>
      </xdr:nvSpPr>
      <xdr:spPr>
        <a:xfrm rot="16200000">
          <a:off x="-235987" y="331240"/>
          <a:ext cx="679229" cy="207249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359E"/>
          </a:fgClr>
          <a:bgClr>
            <a:schemeClr val="accent1">
              <a:lumMod val="60000"/>
              <a:lumOff val="40000"/>
            </a:schemeClr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INICIO</a:t>
          </a:r>
        </a:p>
      </xdr:txBody>
    </xdr:sp>
    <xdr:clientData/>
  </xdr:twoCellAnchor>
  <xdr:twoCellAnchor>
    <xdr:from>
      <xdr:col>1</xdr:col>
      <xdr:colOff>19050</xdr:colOff>
      <xdr:row>1</xdr:row>
      <xdr:rowOff>66675</xdr:rowOff>
    </xdr:from>
    <xdr:to>
      <xdr:col>19</xdr:col>
      <xdr:colOff>78125</xdr:colOff>
      <xdr:row>2</xdr:row>
      <xdr:rowOff>34460</xdr:rowOff>
    </xdr:to>
    <xdr:sp macro="" textlink="">
      <xdr:nvSpPr>
        <xdr:cNvPr id="37" name="Rectángulo: esquinas diagonales cortadas 36">
          <a:hlinkClick xmlns:r="http://schemas.openxmlformats.org/officeDocument/2006/relationships" r:id="rId6" tooltip="Cliente"/>
          <a:extLst>
            <a:ext uri="{FF2B5EF4-FFF2-40B4-BE49-F238E27FC236}">
              <a16:creationId xmlns:a16="http://schemas.microsoft.com/office/drawing/2014/main" id="{28C3D106-8574-497C-9E17-0D527A191C4C}"/>
            </a:ext>
          </a:extLst>
        </xdr:cNvPr>
        <xdr:cNvSpPr/>
      </xdr:nvSpPr>
      <xdr:spPr>
        <a:xfrm>
          <a:off x="485775" y="161925"/>
          <a:ext cx="2116475" cy="158285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CLIENTE</a:t>
          </a:r>
        </a:p>
      </xdr:txBody>
    </xdr:sp>
    <xdr:clientData/>
  </xdr:twoCellAnchor>
  <xdr:twoCellAnchor>
    <xdr:from>
      <xdr:col>1</xdr:col>
      <xdr:colOff>19050</xdr:colOff>
      <xdr:row>2</xdr:row>
      <xdr:rowOff>87040</xdr:rowOff>
    </xdr:from>
    <xdr:to>
      <xdr:col>19</xdr:col>
      <xdr:colOff>78125</xdr:colOff>
      <xdr:row>3</xdr:row>
      <xdr:rowOff>69666</xdr:rowOff>
    </xdr:to>
    <xdr:sp macro="" textlink="">
      <xdr:nvSpPr>
        <xdr:cNvPr id="38" name="Rectángulo: esquinas diagonales cortadas 37">
          <a:hlinkClick xmlns:r="http://schemas.openxmlformats.org/officeDocument/2006/relationships" r:id="rId7" tooltip="Patrocinio"/>
          <a:extLst>
            <a:ext uri="{FF2B5EF4-FFF2-40B4-BE49-F238E27FC236}">
              <a16:creationId xmlns:a16="http://schemas.microsoft.com/office/drawing/2014/main" id="{382BD251-26B9-4684-BE32-26C38DF1E0F1}"/>
            </a:ext>
          </a:extLst>
        </xdr:cNvPr>
        <xdr:cNvSpPr/>
      </xdr:nvSpPr>
      <xdr:spPr>
        <a:xfrm>
          <a:off x="485775" y="372790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PATROCINIO</a:t>
          </a:r>
        </a:p>
      </xdr:txBody>
    </xdr:sp>
    <xdr:clientData/>
  </xdr:twoCellAnchor>
  <xdr:twoCellAnchor>
    <xdr:from>
      <xdr:col>1</xdr:col>
      <xdr:colOff>19050</xdr:colOff>
      <xdr:row>3</xdr:row>
      <xdr:rowOff>122246</xdr:rowOff>
    </xdr:from>
    <xdr:to>
      <xdr:col>19</xdr:col>
      <xdr:colOff>78125</xdr:colOff>
      <xdr:row>4</xdr:row>
      <xdr:rowOff>104872</xdr:rowOff>
    </xdr:to>
    <xdr:sp macro="" textlink="">
      <xdr:nvSpPr>
        <xdr:cNvPr id="39" name="Rectángulo: esquinas diagonales cortadas 38">
          <a:hlinkClick xmlns:r="http://schemas.openxmlformats.org/officeDocument/2006/relationships" r:id="rId8" tooltip="Formación de Equipo"/>
          <a:extLst>
            <a:ext uri="{FF2B5EF4-FFF2-40B4-BE49-F238E27FC236}">
              <a16:creationId xmlns:a16="http://schemas.microsoft.com/office/drawing/2014/main" id="{43CCD9BB-C833-4D1B-9605-58AEBAB14BE6}"/>
            </a:ext>
          </a:extLst>
        </xdr:cNvPr>
        <xdr:cNvSpPr/>
      </xdr:nvSpPr>
      <xdr:spPr>
        <a:xfrm>
          <a:off x="485775" y="598496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FORMACIÓN DE EQUIPO </a:t>
          </a:r>
        </a:p>
      </xdr:txBody>
    </xdr:sp>
    <xdr:clientData/>
  </xdr:twoCellAnchor>
  <xdr:twoCellAnchor>
    <xdr:from>
      <xdr:col>1</xdr:col>
      <xdr:colOff>19050</xdr:colOff>
      <xdr:row>4</xdr:row>
      <xdr:rowOff>157452</xdr:rowOff>
    </xdr:from>
    <xdr:to>
      <xdr:col>19</xdr:col>
      <xdr:colOff>78125</xdr:colOff>
      <xdr:row>5</xdr:row>
      <xdr:rowOff>140078</xdr:rowOff>
    </xdr:to>
    <xdr:sp macro="" textlink="">
      <xdr:nvSpPr>
        <xdr:cNvPr id="40" name="Rectángulo: esquinas diagonales cortadas 39">
          <a:hlinkClick xmlns:r="http://schemas.openxmlformats.org/officeDocument/2006/relationships" r:id="rId9" tooltip="Igualación de Volumen"/>
          <a:extLst>
            <a:ext uri="{FF2B5EF4-FFF2-40B4-BE49-F238E27FC236}">
              <a16:creationId xmlns:a16="http://schemas.microsoft.com/office/drawing/2014/main" id="{D051A76A-698F-4D30-A93F-F75A9583F288}"/>
            </a:ext>
          </a:extLst>
        </xdr:cNvPr>
        <xdr:cNvSpPr/>
      </xdr:nvSpPr>
      <xdr:spPr>
        <a:xfrm>
          <a:off x="485775" y="824202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09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IGUALACIÓN DE VOLUMEN</a:t>
          </a:r>
        </a:p>
      </xdr:txBody>
    </xdr:sp>
    <xdr:clientData/>
  </xdr:twoCellAnchor>
  <xdr:twoCellAnchor>
    <xdr:from>
      <xdr:col>1</xdr:col>
      <xdr:colOff>19050</xdr:colOff>
      <xdr:row>6</xdr:row>
      <xdr:rowOff>2158</xdr:rowOff>
    </xdr:from>
    <xdr:to>
      <xdr:col>19</xdr:col>
      <xdr:colOff>78125</xdr:colOff>
      <xdr:row>6</xdr:row>
      <xdr:rowOff>175284</xdr:rowOff>
    </xdr:to>
    <xdr:sp macro="" textlink="">
      <xdr:nvSpPr>
        <xdr:cNvPr id="41" name="Rectángulo: esquinas diagonales cortadas 40">
          <a:hlinkClick xmlns:r="http://schemas.openxmlformats.org/officeDocument/2006/relationships" r:id="rId10" tooltip="Desarrollo de Red"/>
          <a:extLst>
            <a:ext uri="{FF2B5EF4-FFF2-40B4-BE49-F238E27FC236}">
              <a16:creationId xmlns:a16="http://schemas.microsoft.com/office/drawing/2014/main" id="{CC69D14D-B8CA-4A47-88EC-999DBABC3911}"/>
            </a:ext>
          </a:extLst>
        </xdr:cNvPr>
        <xdr:cNvSpPr/>
      </xdr:nvSpPr>
      <xdr:spPr>
        <a:xfrm>
          <a:off x="485775" y="1049908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DESARROLLO DE RED</a:t>
          </a:r>
        </a:p>
      </xdr:txBody>
    </xdr:sp>
    <xdr:clientData/>
  </xdr:twoCellAnchor>
  <xdr:twoCellAnchor>
    <xdr:from>
      <xdr:col>1</xdr:col>
      <xdr:colOff>19050</xdr:colOff>
      <xdr:row>7</xdr:row>
      <xdr:rowOff>37364</xdr:rowOff>
    </xdr:from>
    <xdr:to>
      <xdr:col>19</xdr:col>
      <xdr:colOff>78125</xdr:colOff>
      <xdr:row>8</xdr:row>
      <xdr:rowOff>19990</xdr:rowOff>
    </xdr:to>
    <xdr:sp macro="" textlink="">
      <xdr:nvSpPr>
        <xdr:cNvPr id="42" name="Rectángulo: esquinas diagonales cortadas 41">
          <a:hlinkClick xmlns:r="http://schemas.openxmlformats.org/officeDocument/2006/relationships" r:id="rId11" tooltip="Avance de Rango"/>
          <a:extLst>
            <a:ext uri="{FF2B5EF4-FFF2-40B4-BE49-F238E27FC236}">
              <a16:creationId xmlns:a16="http://schemas.microsoft.com/office/drawing/2014/main" id="{026FC4BB-866E-4F41-B9F0-A2C8EE8CEB47}"/>
            </a:ext>
          </a:extLst>
        </xdr:cNvPr>
        <xdr:cNvSpPr/>
      </xdr:nvSpPr>
      <xdr:spPr>
        <a:xfrm>
          <a:off x="485775" y="1275614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AVANCE DE RANGO</a:t>
          </a:r>
        </a:p>
      </xdr:txBody>
    </xdr:sp>
    <xdr:clientData/>
  </xdr:twoCellAnchor>
  <xdr:twoCellAnchor>
    <xdr:from>
      <xdr:col>1</xdr:col>
      <xdr:colOff>19050</xdr:colOff>
      <xdr:row>8</xdr:row>
      <xdr:rowOff>72570</xdr:rowOff>
    </xdr:from>
    <xdr:to>
      <xdr:col>19</xdr:col>
      <xdr:colOff>78125</xdr:colOff>
      <xdr:row>9</xdr:row>
      <xdr:rowOff>55196</xdr:rowOff>
    </xdr:to>
    <xdr:sp macro="" textlink="">
      <xdr:nvSpPr>
        <xdr:cNvPr id="43" name="Rectángulo: esquinas diagonales cortadas 42">
          <a:hlinkClick xmlns:r="http://schemas.openxmlformats.org/officeDocument/2006/relationships" r:id="rId12" tooltip="Seguimiento"/>
          <a:extLst>
            <a:ext uri="{FF2B5EF4-FFF2-40B4-BE49-F238E27FC236}">
              <a16:creationId xmlns:a16="http://schemas.microsoft.com/office/drawing/2014/main" id="{C6FBAD4C-4539-44E9-A581-5298CD35CA01}"/>
            </a:ext>
          </a:extLst>
        </xdr:cNvPr>
        <xdr:cNvSpPr/>
      </xdr:nvSpPr>
      <xdr:spPr>
        <a:xfrm>
          <a:off x="485775" y="1501320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SEGUIMIENTO</a:t>
          </a:r>
        </a:p>
      </xdr:txBody>
    </xdr:sp>
    <xdr:clientData/>
  </xdr:twoCellAnchor>
  <xdr:twoCellAnchor>
    <xdr:from>
      <xdr:col>1</xdr:col>
      <xdr:colOff>19050</xdr:colOff>
      <xdr:row>9</xdr:row>
      <xdr:rowOff>107776</xdr:rowOff>
    </xdr:from>
    <xdr:to>
      <xdr:col>19</xdr:col>
      <xdr:colOff>78125</xdr:colOff>
      <xdr:row>10</xdr:row>
      <xdr:rowOff>90402</xdr:rowOff>
    </xdr:to>
    <xdr:sp macro="" textlink="">
      <xdr:nvSpPr>
        <xdr:cNvPr id="44" name="Rectángulo: esquinas diagonales cortadas 43">
          <a:hlinkClick xmlns:r="http://schemas.openxmlformats.org/officeDocument/2006/relationships" r:id="rId13" tooltip="Patrimonial"/>
          <a:extLst>
            <a:ext uri="{FF2B5EF4-FFF2-40B4-BE49-F238E27FC236}">
              <a16:creationId xmlns:a16="http://schemas.microsoft.com/office/drawing/2014/main" id="{E527D53F-4D6E-44FF-8EE5-076B494671FA}"/>
            </a:ext>
          </a:extLst>
        </xdr:cNvPr>
        <xdr:cNvSpPr/>
      </xdr:nvSpPr>
      <xdr:spPr>
        <a:xfrm>
          <a:off x="485775" y="1727026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PATRIMONIAL</a:t>
          </a:r>
        </a:p>
      </xdr:txBody>
    </xdr:sp>
    <xdr:clientData/>
  </xdr:twoCellAnchor>
  <xdr:twoCellAnchor>
    <xdr:from>
      <xdr:col>1</xdr:col>
      <xdr:colOff>19050</xdr:colOff>
      <xdr:row>11</xdr:row>
      <xdr:rowOff>178188</xdr:rowOff>
    </xdr:from>
    <xdr:to>
      <xdr:col>19</xdr:col>
      <xdr:colOff>78125</xdr:colOff>
      <xdr:row>12</xdr:row>
      <xdr:rowOff>160814</xdr:rowOff>
    </xdr:to>
    <xdr:sp macro="" textlink="">
      <xdr:nvSpPr>
        <xdr:cNvPr id="45" name="Rectángulo: esquinas diagonales cortadas 44">
          <a:hlinkClick xmlns:r="http://schemas.openxmlformats.org/officeDocument/2006/relationships" r:id="rId14" tooltip="Vacacional"/>
          <a:extLst>
            <a:ext uri="{FF2B5EF4-FFF2-40B4-BE49-F238E27FC236}">
              <a16:creationId xmlns:a16="http://schemas.microsoft.com/office/drawing/2014/main" id="{6A966DF9-30C0-4B68-8C8F-DFE5A2E61317}"/>
            </a:ext>
          </a:extLst>
        </xdr:cNvPr>
        <xdr:cNvSpPr/>
      </xdr:nvSpPr>
      <xdr:spPr>
        <a:xfrm>
          <a:off x="485775" y="2178438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VACACIONAL</a:t>
          </a:r>
        </a:p>
      </xdr:txBody>
    </xdr:sp>
    <xdr:clientData/>
  </xdr:twoCellAnchor>
  <xdr:twoCellAnchor>
    <xdr:from>
      <xdr:col>1</xdr:col>
      <xdr:colOff>19050</xdr:colOff>
      <xdr:row>13</xdr:row>
      <xdr:rowOff>22894</xdr:rowOff>
    </xdr:from>
    <xdr:to>
      <xdr:col>19</xdr:col>
      <xdr:colOff>78125</xdr:colOff>
      <xdr:row>14</xdr:row>
      <xdr:rowOff>5520</xdr:rowOff>
    </xdr:to>
    <xdr:sp macro="" textlink="">
      <xdr:nvSpPr>
        <xdr:cNvPr id="46" name="Rectángulo: esquinas diagonales cortadas 45">
          <a:hlinkClick xmlns:r="http://schemas.openxmlformats.org/officeDocument/2006/relationships" r:id="rId15" tooltip="Estructural 100"/>
          <a:extLst>
            <a:ext uri="{FF2B5EF4-FFF2-40B4-BE49-F238E27FC236}">
              <a16:creationId xmlns:a16="http://schemas.microsoft.com/office/drawing/2014/main" id="{1205BE82-C87E-4D2F-9DA6-4617EE0C0354}"/>
            </a:ext>
          </a:extLst>
        </xdr:cNvPr>
        <xdr:cNvSpPr/>
      </xdr:nvSpPr>
      <xdr:spPr>
        <a:xfrm>
          <a:off x="485775" y="2404144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ESTRUCTURAL 100</a:t>
          </a:r>
        </a:p>
      </xdr:txBody>
    </xdr:sp>
    <xdr:clientData/>
  </xdr:twoCellAnchor>
  <xdr:twoCellAnchor>
    <xdr:from>
      <xdr:col>1</xdr:col>
      <xdr:colOff>19050</xdr:colOff>
      <xdr:row>14</xdr:row>
      <xdr:rowOff>58100</xdr:rowOff>
    </xdr:from>
    <xdr:to>
      <xdr:col>19</xdr:col>
      <xdr:colOff>78125</xdr:colOff>
      <xdr:row>15</xdr:row>
      <xdr:rowOff>40726</xdr:rowOff>
    </xdr:to>
    <xdr:sp macro="" textlink="">
      <xdr:nvSpPr>
        <xdr:cNvPr id="47" name="Rectángulo: esquinas diagonales cortadas 46">
          <a:hlinkClick xmlns:r="http://schemas.openxmlformats.org/officeDocument/2006/relationships" r:id="rId16" tooltip="Estructural 130"/>
          <a:extLst>
            <a:ext uri="{FF2B5EF4-FFF2-40B4-BE49-F238E27FC236}">
              <a16:creationId xmlns:a16="http://schemas.microsoft.com/office/drawing/2014/main" id="{47A7C897-3435-4FDE-AC65-D41D591B3632}"/>
            </a:ext>
          </a:extLst>
        </xdr:cNvPr>
        <xdr:cNvSpPr/>
      </xdr:nvSpPr>
      <xdr:spPr>
        <a:xfrm>
          <a:off x="485775" y="2629850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ESTRUCTURAL 130</a:t>
          </a:r>
        </a:p>
      </xdr:txBody>
    </xdr:sp>
    <xdr:clientData/>
  </xdr:twoCellAnchor>
  <xdr:twoCellAnchor>
    <xdr:from>
      <xdr:col>1</xdr:col>
      <xdr:colOff>19050</xdr:colOff>
      <xdr:row>15</xdr:row>
      <xdr:rowOff>93306</xdr:rowOff>
    </xdr:from>
    <xdr:to>
      <xdr:col>19</xdr:col>
      <xdr:colOff>78125</xdr:colOff>
      <xdr:row>16</xdr:row>
      <xdr:rowOff>75932</xdr:rowOff>
    </xdr:to>
    <xdr:sp macro="" textlink="">
      <xdr:nvSpPr>
        <xdr:cNvPr id="48" name="Rectángulo: esquinas diagonales cortadas 47">
          <a:hlinkClick xmlns:r="http://schemas.openxmlformats.org/officeDocument/2006/relationships" r:id="rId17" tooltip="Fondo Global"/>
          <a:extLst>
            <a:ext uri="{FF2B5EF4-FFF2-40B4-BE49-F238E27FC236}">
              <a16:creationId xmlns:a16="http://schemas.microsoft.com/office/drawing/2014/main" id="{CB7B0CD1-2C47-4840-A8D5-B8944298B2D4}"/>
            </a:ext>
          </a:extLst>
        </xdr:cNvPr>
        <xdr:cNvSpPr/>
      </xdr:nvSpPr>
      <xdr:spPr>
        <a:xfrm>
          <a:off x="485775" y="2855556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06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FONDO GLOBAL</a:t>
          </a:r>
        </a:p>
      </xdr:txBody>
    </xdr:sp>
    <xdr:clientData/>
  </xdr:twoCellAnchor>
  <xdr:twoCellAnchor>
    <xdr:from>
      <xdr:col>1</xdr:col>
      <xdr:colOff>19050</xdr:colOff>
      <xdr:row>16</xdr:row>
      <xdr:rowOff>128512</xdr:rowOff>
    </xdr:from>
    <xdr:to>
      <xdr:col>19</xdr:col>
      <xdr:colOff>78125</xdr:colOff>
      <xdr:row>17</xdr:row>
      <xdr:rowOff>111138</xdr:rowOff>
    </xdr:to>
    <xdr:sp macro="" textlink="">
      <xdr:nvSpPr>
        <xdr:cNvPr id="49" name="Rectángulo: esquinas diagonales cortadas 48">
          <a:hlinkClick xmlns:r="http://schemas.openxmlformats.org/officeDocument/2006/relationships" r:id="rId18" tooltip="Fondo Global Diamante"/>
          <a:extLst>
            <a:ext uri="{FF2B5EF4-FFF2-40B4-BE49-F238E27FC236}">
              <a16:creationId xmlns:a16="http://schemas.microsoft.com/office/drawing/2014/main" id="{A03DE601-D459-44EC-A3AE-2FB8716F4A44}"/>
            </a:ext>
          </a:extLst>
        </xdr:cNvPr>
        <xdr:cNvSpPr/>
      </xdr:nvSpPr>
      <xdr:spPr>
        <a:xfrm>
          <a:off x="485775" y="3081262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06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FONDO GLOBAL DIAMANTE</a:t>
          </a:r>
        </a:p>
      </xdr:txBody>
    </xdr:sp>
    <xdr:clientData/>
  </xdr:twoCellAnchor>
  <xdr:twoCellAnchor>
    <xdr:from>
      <xdr:col>1</xdr:col>
      <xdr:colOff>19050</xdr:colOff>
      <xdr:row>17</xdr:row>
      <xdr:rowOff>163719</xdr:rowOff>
    </xdr:from>
    <xdr:to>
      <xdr:col>19</xdr:col>
      <xdr:colOff>78125</xdr:colOff>
      <xdr:row>18</xdr:row>
      <xdr:rowOff>146345</xdr:rowOff>
    </xdr:to>
    <xdr:sp macro="" textlink="">
      <xdr:nvSpPr>
        <xdr:cNvPr id="50" name="Rectángulo: esquinas diagonales cortadas 49">
          <a:hlinkClick xmlns:r="http://schemas.openxmlformats.org/officeDocument/2006/relationships" r:id="rId19" tooltip="Premios"/>
          <a:extLst>
            <a:ext uri="{FF2B5EF4-FFF2-40B4-BE49-F238E27FC236}">
              <a16:creationId xmlns:a16="http://schemas.microsoft.com/office/drawing/2014/main" id="{13077687-3582-4711-92AE-CA5613A5B0D3}"/>
            </a:ext>
          </a:extLst>
        </xdr:cNvPr>
        <xdr:cNvSpPr/>
      </xdr:nvSpPr>
      <xdr:spPr>
        <a:xfrm>
          <a:off x="485775" y="3306969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PREMIOS</a:t>
          </a:r>
        </a:p>
      </xdr:txBody>
    </xdr:sp>
    <xdr:clientData/>
  </xdr:twoCellAnchor>
  <xdr:twoCellAnchor>
    <xdr:from>
      <xdr:col>1</xdr:col>
      <xdr:colOff>19050</xdr:colOff>
      <xdr:row>10</xdr:row>
      <xdr:rowOff>142982</xdr:rowOff>
    </xdr:from>
    <xdr:to>
      <xdr:col>19</xdr:col>
      <xdr:colOff>78125</xdr:colOff>
      <xdr:row>11</xdr:row>
      <xdr:rowOff>125608</xdr:rowOff>
    </xdr:to>
    <xdr:sp macro="" textlink="">
      <xdr:nvSpPr>
        <xdr:cNvPr id="51" name="Rectángulo: esquinas diagonales cortadas 50">
          <a:hlinkClick xmlns:r="http://schemas.openxmlformats.org/officeDocument/2006/relationships" r:id="rId20" tooltip="Multigeneracional"/>
          <a:extLst>
            <a:ext uri="{FF2B5EF4-FFF2-40B4-BE49-F238E27FC236}">
              <a16:creationId xmlns:a16="http://schemas.microsoft.com/office/drawing/2014/main" id="{BA89105A-75B0-490B-BE1A-338D4DABF208}"/>
            </a:ext>
          </a:extLst>
        </xdr:cNvPr>
        <xdr:cNvSpPr/>
      </xdr:nvSpPr>
      <xdr:spPr>
        <a:xfrm>
          <a:off x="485775" y="1952732"/>
          <a:ext cx="2116475" cy="173126"/>
        </a:xfrm>
        <a:prstGeom prst="snip2DiagRect">
          <a:avLst/>
        </a:prstGeom>
        <a:solidFill>
          <a:srgbClr val="FF0000"/>
        </a:solidFill>
        <a:effectLst>
          <a:innerShdw blurRad="63500" dist="50800" dir="18900000">
            <a:prstClr val="black">
              <a:alpha val="50000"/>
            </a:prstClr>
          </a:innerShdw>
        </a:effectLst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chemeClr val="bg1"/>
              </a:solidFill>
              <a:latin typeface="Uniform 4" panose="02000000000000000000" pitchFamily="2" charset="0"/>
              <a:ea typeface="+mn-ea"/>
              <a:cs typeface="+mn-cs"/>
            </a:rPr>
            <a:t>MULTIGENERACIONAL</a:t>
          </a:r>
        </a:p>
      </xdr:txBody>
    </xdr:sp>
    <xdr:clientData/>
  </xdr:twoCellAnchor>
  <xdr:twoCellAnchor editAs="oneCell">
    <xdr:from>
      <xdr:col>20</xdr:col>
      <xdr:colOff>0</xdr:colOff>
      <xdr:row>0</xdr:row>
      <xdr:rowOff>38098</xdr:rowOff>
    </xdr:from>
    <xdr:to>
      <xdr:col>85</xdr:col>
      <xdr:colOff>59871</xdr:colOff>
      <xdr:row>18</xdr:row>
      <xdr:rowOff>190499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AE0F9B1-7BC2-448B-A80A-C01758249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0" y="38098"/>
          <a:ext cx="7489371" cy="348887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72365</xdr:rowOff>
    </xdr:from>
    <xdr:to>
      <xdr:col>0</xdr:col>
      <xdr:colOff>267891</xdr:colOff>
      <xdr:row>15</xdr:row>
      <xdr:rowOff>141668</xdr:rowOff>
    </xdr:to>
    <xdr:sp macro="" textlink="">
      <xdr:nvSpPr>
        <xdr:cNvPr id="2" name="Diagrama de flujo: operación manua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BD6F00-405B-486F-B004-B436A06AEAD4}"/>
            </a:ext>
          </a:extLst>
        </xdr:cNvPr>
        <xdr:cNvSpPr/>
      </xdr:nvSpPr>
      <xdr:spPr>
        <a:xfrm rot="16200000">
          <a:off x="-186456" y="2449571"/>
          <a:ext cx="640803" cy="267891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solidFill>
          <a:srgbClr val="FF0000"/>
        </a:solidFill>
        <a:ln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BONOS</a:t>
          </a:r>
        </a:p>
      </xdr:txBody>
    </xdr:sp>
    <xdr:clientData/>
  </xdr:twoCellAnchor>
  <xdr:twoCellAnchor>
    <xdr:from>
      <xdr:col>0</xdr:col>
      <xdr:colOff>1</xdr:colOff>
      <xdr:row>15</xdr:row>
      <xdr:rowOff>58614</xdr:rowOff>
    </xdr:from>
    <xdr:to>
      <xdr:col>0</xdr:col>
      <xdr:colOff>207248</xdr:colOff>
      <xdr:row>19</xdr:row>
      <xdr:rowOff>3941</xdr:rowOff>
    </xdr:to>
    <xdr:sp macro="" textlink="">
      <xdr:nvSpPr>
        <xdr:cNvPr id="18" name="Diagrama de flujo: operación manual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2157E6-FF7E-4A01-9B72-2D10501ECCF7}"/>
            </a:ext>
          </a:extLst>
        </xdr:cNvPr>
        <xdr:cNvSpPr/>
      </xdr:nvSpPr>
      <xdr:spPr>
        <a:xfrm rot="16200000">
          <a:off x="-250039" y="3070904"/>
          <a:ext cx="707327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7030A0"/>
          </a:fgClr>
          <a:bgClr>
            <a:srgbClr val="C00000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RANGOS</a:t>
          </a:r>
        </a:p>
      </xdr:txBody>
    </xdr:sp>
    <xdr:clientData/>
  </xdr:twoCellAnchor>
  <xdr:twoCellAnchor>
    <xdr:from>
      <xdr:col>0</xdr:col>
      <xdr:colOff>0</xdr:colOff>
      <xdr:row>7</xdr:row>
      <xdr:rowOff>161156</xdr:rowOff>
    </xdr:from>
    <xdr:to>
      <xdr:col>0</xdr:col>
      <xdr:colOff>207247</xdr:colOff>
      <xdr:row>12</xdr:row>
      <xdr:rowOff>125355</xdr:rowOff>
    </xdr:to>
    <xdr:sp macro="" textlink="">
      <xdr:nvSpPr>
        <xdr:cNvPr id="19" name="Diagrama de flujo: operación manual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C88893-D5D2-4ECA-9312-24582E5EA7AD}"/>
            </a:ext>
          </a:extLst>
        </xdr:cNvPr>
        <xdr:cNvSpPr/>
      </xdr:nvSpPr>
      <xdr:spPr>
        <a:xfrm rot="16200000">
          <a:off x="-354726" y="1754132"/>
          <a:ext cx="916699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2060"/>
          </a:fgClr>
          <a:bgClr>
            <a:srgbClr val="00FFFF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SIMULADOR</a:t>
          </a:r>
        </a:p>
      </xdr:txBody>
    </xdr:sp>
    <xdr:clientData/>
  </xdr:twoCellAnchor>
  <xdr:twoCellAnchor>
    <xdr:from>
      <xdr:col>0</xdr:col>
      <xdr:colOff>1</xdr:colOff>
      <xdr:row>4</xdr:row>
      <xdr:rowOff>29340</xdr:rowOff>
    </xdr:from>
    <xdr:to>
      <xdr:col>0</xdr:col>
      <xdr:colOff>207249</xdr:colOff>
      <xdr:row>8</xdr:row>
      <xdr:rowOff>36345</xdr:rowOff>
    </xdr:to>
    <xdr:sp macro="" textlink="">
      <xdr:nvSpPr>
        <xdr:cNvPr id="20" name="Diagrama de flujo: operación manual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2017D25-2B1C-46B2-A039-861A64D66125}"/>
            </a:ext>
          </a:extLst>
        </xdr:cNvPr>
        <xdr:cNvSpPr/>
      </xdr:nvSpPr>
      <xdr:spPr>
        <a:xfrm rot="16200000">
          <a:off x="-280878" y="976969"/>
          <a:ext cx="769005" cy="207248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2060"/>
          </a:fgClr>
          <a:bgClr>
            <a:schemeClr val="accent1">
              <a:lumMod val="60000"/>
              <a:lumOff val="40000"/>
            </a:schemeClr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GUÍA SIM</a:t>
          </a:r>
        </a:p>
      </xdr:txBody>
    </xdr:sp>
    <xdr:clientData/>
  </xdr:twoCellAnchor>
  <xdr:twoCellAnchor>
    <xdr:from>
      <xdr:col>0</xdr:col>
      <xdr:colOff>3</xdr:colOff>
      <xdr:row>1</xdr:row>
      <xdr:rowOff>0</xdr:rowOff>
    </xdr:from>
    <xdr:to>
      <xdr:col>0</xdr:col>
      <xdr:colOff>207252</xdr:colOff>
      <xdr:row>4</xdr:row>
      <xdr:rowOff>107729</xdr:rowOff>
    </xdr:to>
    <xdr:sp macro="" textlink="">
      <xdr:nvSpPr>
        <xdr:cNvPr id="21" name="Diagrama de flujo: operación manual 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C5D7789-453B-4D31-965A-8D5C3AA0D99B}"/>
            </a:ext>
          </a:extLst>
        </xdr:cNvPr>
        <xdr:cNvSpPr/>
      </xdr:nvSpPr>
      <xdr:spPr>
        <a:xfrm rot="16200000">
          <a:off x="-235987" y="331240"/>
          <a:ext cx="679229" cy="207249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359E"/>
          </a:fgClr>
          <a:bgClr>
            <a:schemeClr val="accent1">
              <a:lumMod val="60000"/>
              <a:lumOff val="40000"/>
            </a:schemeClr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INICIO</a:t>
          </a:r>
        </a:p>
      </xdr:txBody>
    </xdr:sp>
    <xdr:clientData/>
  </xdr:twoCellAnchor>
  <xdr:twoCellAnchor editAs="oneCell">
    <xdr:from>
      <xdr:col>20</xdr:col>
      <xdr:colOff>5443</xdr:colOff>
      <xdr:row>1</xdr:row>
      <xdr:rowOff>3402</xdr:rowOff>
    </xdr:from>
    <xdr:to>
      <xdr:col>85</xdr:col>
      <xdr:colOff>1</xdr:colOff>
      <xdr:row>18</xdr:row>
      <xdr:rowOff>190499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0F53712-352F-4BD7-B32E-3A95F6AEA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6256" y="98652"/>
          <a:ext cx="7512504" cy="3425597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</xdr:row>
      <xdr:rowOff>66675</xdr:rowOff>
    </xdr:from>
    <xdr:to>
      <xdr:col>19</xdr:col>
      <xdr:colOff>78125</xdr:colOff>
      <xdr:row>2</xdr:row>
      <xdr:rowOff>34460</xdr:rowOff>
    </xdr:to>
    <xdr:sp macro="" textlink="">
      <xdr:nvSpPr>
        <xdr:cNvPr id="37" name="Rectángulo: esquinas diagonales cortadas 36">
          <a:hlinkClick xmlns:r="http://schemas.openxmlformats.org/officeDocument/2006/relationships" r:id="rId7" tooltip="Cliente"/>
          <a:extLst>
            <a:ext uri="{FF2B5EF4-FFF2-40B4-BE49-F238E27FC236}">
              <a16:creationId xmlns:a16="http://schemas.microsoft.com/office/drawing/2014/main" id="{641206BF-2962-460A-A9C5-B6F75FDD577F}"/>
            </a:ext>
          </a:extLst>
        </xdr:cNvPr>
        <xdr:cNvSpPr/>
      </xdr:nvSpPr>
      <xdr:spPr>
        <a:xfrm>
          <a:off x="485775" y="161925"/>
          <a:ext cx="2116475" cy="158285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CLIENTE</a:t>
          </a:r>
        </a:p>
      </xdr:txBody>
    </xdr:sp>
    <xdr:clientData/>
  </xdr:twoCellAnchor>
  <xdr:twoCellAnchor>
    <xdr:from>
      <xdr:col>1</xdr:col>
      <xdr:colOff>19050</xdr:colOff>
      <xdr:row>2</xdr:row>
      <xdr:rowOff>87040</xdr:rowOff>
    </xdr:from>
    <xdr:to>
      <xdr:col>19</xdr:col>
      <xdr:colOff>78125</xdr:colOff>
      <xdr:row>3</xdr:row>
      <xdr:rowOff>69666</xdr:rowOff>
    </xdr:to>
    <xdr:sp macro="" textlink="">
      <xdr:nvSpPr>
        <xdr:cNvPr id="38" name="Rectángulo: esquinas diagonales cortadas 37">
          <a:hlinkClick xmlns:r="http://schemas.openxmlformats.org/officeDocument/2006/relationships" r:id="rId8" tooltip="Patrocinio"/>
          <a:extLst>
            <a:ext uri="{FF2B5EF4-FFF2-40B4-BE49-F238E27FC236}">
              <a16:creationId xmlns:a16="http://schemas.microsoft.com/office/drawing/2014/main" id="{690489DF-C3D4-4987-83CD-26D471118A43}"/>
            </a:ext>
          </a:extLst>
        </xdr:cNvPr>
        <xdr:cNvSpPr/>
      </xdr:nvSpPr>
      <xdr:spPr>
        <a:xfrm>
          <a:off x="485775" y="372790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PATROCINIO</a:t>
          </a:r>
        </a:p>
      </xdr:txBody>
    </xdr:sp>
    <xdr:clientData/>
  </xdr:twoCellAnchor>
  <xdr:twoCellAnchor>
    <xdr:from>
      <xdr:col>1</xdr:col>
      <xdr:colOff>19050</xdr:colOff>
      <xdr:row>3</xdr:row>
      <xdr:rowOff>122246</xdr:rowOff>
    </xdr:from>
    <xdr:to>
      <xdr:col>19</xdr:col>
      <xdr:colOff>78125</xdr:colOff>
      <xdr:row>4</xdr:row>
      <xdr:rowOff>104872</xdr:rowOff>
    </xdr:to>
    <xdr:sp macro="" textlink="">
      <xdr:nvSpPr>
        <xdr:cNvPr id="39" name="Rectángulo: esquinas diagonales cortadas 38">
          <a:hlinkClick xmlns:r="http://schemas.openxmlformats.org/officeDocument/2006/relationships" r:id="rId9" tooltip="Formación de Equipo"/>
          <a:extLst>
            <a:ext uri="{FF2B5EF4-FFF2-40B4-BE49-F238E27FC236}">
              <a16:creationId xmlns:a16="http://schemas.microsoft.com/office/drawing/2014/main" id="{07419F9D-2217-4543-A593-60CD3ABCE153}"/>
            </a:ext>
          </a:extLst>
        </xdr:cNvPr>
        <xdr:cNvSpPr/>
      </xdr:nvSpPr>
      <xdr:spPr>
        <a:xfrm>
          <a:off x="485775" y="598496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FORMACIÓN DE EQUIPO </a:t>
          </a:r>
        </a:p>
      </xdr:txBody>
    </xdr:sp>
    <xdr:clientData/>
  </xdr:twoCellAnchor>
  <xdr:twoCellAnchor>
    <xdr:from>
      <xdr:col>1</xdr:col>
      <xdr:colOff>19050</xdr:colOff>
      <xdr:row>4</xdr:row>
      <xdr:rowOff>157452</xdr:rowOff>
    </xdr:from>
    <xdr:to>
      <xdr:col>19</xdr:col>
      <xdr:colOff>78125</xdr:colOff>
      <xdr:row>5</xdr:row>
      <xdr:rowOff>140078</xdr:rowOff>
    </xdr:to>
    <xdr:sp macro="" textlink="">
      <xdr:nvSpPr>
        <xdr:cNvPr id="40" name="Rectángulo: esquinas diagonales cortadas 39">
          <a:hlinkClick xmlns:r="http://schemas.openxmlformats.org/officeDocument/2006/relationships" r:id="rId10" tooltip="Igualación de Volumen"/>
          <a:extLst>
            <a:ext uri="{FF2B5EF4-FFF2-40B4-BE49-F238E27FC236}">
              <a16:creationId xmlns:a16="http://schemas.microsoft.com/office/drawing/2014/main" id="{88FAD142-8E34-4F43-B9AC-33977EF47D33}"/>
            </a:ext>
          </a:extLst>
        </xdr:cNvPr>
        <xdr:cNvSpPr/>
      </xdr:nvSpPr>
      <xdr:spPr>
        <a:xfrm>
          <a:off x="485775" y="824202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09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IGUALACIÓN DE VOLUMEN</a:t>
          </a:r>
        </a:p>
      </xdr:txBody>
    </xdr:sp>
    <xdr:clientData/>
  </xdr:twoCellAnchor>
  <xdr:twoCellAnchor>
    <xdr:from>
      <xdr:col>1</xdr:col>
      <xdr:colOff>19050</xdr:colOff>
      <xdr:row>6</xdr:row>
      <xdr:rowOff>2158</xdr:rowOff>
    </xdr:from>
    <xdr:to>
      <xdr:col>19</xdr:col>
      <xdr:colOff>78125</xdr:colOff>
      <xdr:row>6</xdr:row>
      <xdr:rowOff>175284</xdr:rowOff>
    </xdr:to>
    <xdr:sp macro="" textlink="">
      <xdr:nvSpPr>
        <xdr:cNvPr id="41" name="Rectángulo: esquinas diagonales cortadas 40">
          <a:hlinkClick xmlns:r="http://schemas.openxmlformats.org/officeDocument/2006/relationships" r:id="rId11" tooltip="Desarrollo de Red"/>
          <a:extLst>
            <a:ext uri="{FF2B5EF4-FFF2-40B4-BE49-F238E27FC236}">
              <a16:creationId xmlns:a16="http://schemas.microsoft.com/office/drawing/2014/main" id="{CA405039-FA03-465B-B91A-30A6DDDDB78A}"/>
            </a:ext>
          </a:extLst>
        </xdr:cNvPr>
        <xdr:cNvSpPr/>
      </xdr:nvSpPr>
      <xdr:spPr>
        <a:xfrm>
          <a:off x="485775" y="1049908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DESARROLLO DE RED</a:t>
          </a:r>
        </a:p>
      </xdr:txBody>
    </xdr:sp>
    <xdr:clientData/>
  </xdr:twoCellAnchor>
  <xdr:twoCellAnchor>
    <xdr:from>
      <xdr:col>1</xdr:col>
      <xdr:colOff>19050</xdr:colOff>
      <xdr:row>7</xdr:row>
      <xdr:rowOff>37364</xdr:rowOff>
    </xdr:from>
    <xdr:to>
      <xdr:col>19</xdr:col>
      <xdr:colOff>78125</xdr:colOff>
      <xdr:row>8</xdr:row>
      <xdr:rowOff>19990</xdr:rowOff>
    </xdr:to>
    <xdr:sp macro="" textlink="">
      <xdr:nvSpPr>
        <xdr:cNvPr id="42" name="Rectángulo: esquinas diagonales cortadas 41">
          <a:hlinkClick xmlns:r="http://schemas.openxmlformats.org/officeDocument/2006/relationships" r:id="rId12" tooltip="Avance de Rango"/>
          <a:extLst>
            <a:ext uri="{FF2B5EF4-FFF2-40B4-BE49-F238E27FC236}">
              <a16:creationId xmlns:a16="http://schemas.microsoft.com/office/drawing/2014/main" id="{A0CE127A-066F-474E-B927-2473F72B9F3C}"/>
            </a:ext>
          </a:extLst>
        </xdr:cNvPr>
        <xdr:cNvSpPr/>
      </xdr:nvSpPr>
      <xdr:spPr>
        <a:xfrm>
          <a:off x="485775" y="1275614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AVANCE DE RANGO</a:t>
          </a:r>
        </a:p>
      </xdr:txBody>
    </xdr:sp>
    <xdr:clientData/>
  </xdr:twoCellAnchor>
  <xdr:twoCellAnchor>
    <xdr:from>
      <xdr:col>1</xdr:col>
      <xdr:colOff>19050</xdr:colOff>
      <xdr:row>8</xdr:row>
      <xdr:rowOff>72570</xdr:rowOff>
    </xdr:from>
    <xdr:to>
      <xdr:col>19</xdr:col>
      <xdr:colOff>78125</xdr:colOff>
      <xdr:row>9</xdr:row>
      <xdr:rowOff>55196</xdr:rowOff>
    </xdr:to>
    <xdr:sp macro="" textlink="">
      <xdr:nvSpPr>
        <xdr:cNvPr id="43" name="Rectángulo: esquinas diagonales cortadas 42">
          <a:hlinkClick xmlns:r="http://schemas.openxmlformats.org/officeDocument/2006/relationships" r:id="rId13" tooltip="Seguimiento"/>
          <a:extLst>
            <a:ext uri="{FF2B5EF4-FFF2-40B4-BE49-F238E27FC236}">
              <a16:creationId xmlns:a16="http://schemas.microsoft.com/office/drawing/2014/main" id="{0FE99B29-6C29-4194-AC64-707F529B0F23}"/>
            </a:ext>
          </a:extLst>
        </xdr:cNvPr>
        <xdr:cNvSpPr/>
      </xdr:nvSpPr>
      <xdr:spPr>
        <a:xfrm>
          <a:off x="485775" y="1501320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SEGUIMIENTO</a:t>
          </a:r>
        </a:p>
      </xdr:txBody>
    </xdr:sp>
    <xdr:clientData/>
  </xdr:twoCellAnchor>
  <xdr:twoCellAnchor>
    <xdr:from>
      <xdr:col>1</xdr:col>
      <xdr:colOff>19050</xdr:colOff>
      <xdr:row>9</xdr:row>
      <xdr:rowOff>107776</xdr:rowOff>
    </xdr:from>
    <xdr:to>
      <xdr:col>19</xdr:col>
      <xdr:colOff>78125</xdr:colOff>
      <xdr:row>10</xdr:row>
      <xdr:rowOff>90402</xdr:rowOff>
    </xdr:to>
    <xdr:sp macro="" textlink="">
      <xdr:nvSpPr>
        <xdr:cNvPr id="44" name="Rectángulo: esquinas diagonales cortadas 43">
          <a:hlinkClick xmlns:r="http://schemas.openxmlformats.org/officeDocument/2006/relationships" r:id="rId14" tooltip="Patrimonial"/>
          <a:extLst>
            <a:ext uri="{FF2B5EF4-FFF2-40B4-BE49-F238E27FC236}">
              <a16:creationId xmlns:a16="http://schemas.microsoft.com/office/drawing/2014/main" id="{98727D14-442D-4252-925F-613FCE3C753B}"/>
            </a:ext>
          </a:extLst>
        </xdr:cNvPr>
        <xdr:cNvSpPr/>
      </xdr:nvSpPr>
      <xdr:spPr>
        <a:xfrm>
          <a:off x="485775" y="1727026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PATRIMONIAL</a:t>
          </a:r>
        </a:p>
      </xdr:txBody>
    </xdr:sp>
    <xdr:clientData/>
  </xdr:twoCellAnchor>
  <xdr:twoCellAnchor>
    <xdr:from>
      <xdr:col>1</xdr:col>
      <xdr:colOff>19050</xdr:colOff>
      <xdr:row>11</xdr:row>
      <xdr:rowOff>178188</xdr:rowOff>
    </xdr:from>
    <xdr:to>
      <xdr:col>19</xdr:col>
      <xdr:colOff>78125</xdr:colOff>
      <xdr:row>12</xdr:row>
      <xdr:rowOff>160814</xdr:rowOff>
    </xdr:to>
    <xdr:sp macro="" textlink="">
      <xdr:nvSpPr>
        <xdr:cNvPr id="45" name="Rectángulo: esquinas diagonales cortadas 44">
          <a:hlinkClick xmlns:r="http://schemas.openxmlformats.org/officeDocument/2006/relationships" r:id="rId15" tooltip="Vacacional"/>
          <a:extLst>
            <a:ext uri="{FF2B5EF4-FFF2-40B4-BE49-F238E27FC236}">
              <a16:creationId xmlns:a16="http://schemas.microsoft.com/office/drawing/2014/main" id="{6FA6E126-47A6-4D34-A75C-682110305434}"/>
            </a:ext>
          </a:extLst>
        </xdr:cNvPr>
        <xdr:cNvSpPr/>
      </xdr:nvSpPr>
      <xdr:spPr>
        <a:xfrm>
          <a:off x="485775" y="2178438"/>
          <a:ext cx="2116475" cy="173126"/>
        </a:xfrm>
        <a:prstGeom prst="snip2DiagRect">
          <a:avLst/>
        </a:prstGeom>
        <a:solidFill>
          <a:srgbClr val="FF0000"/>
        </a:solidFill>
        <a:effectLst>
          <a:innerShdw blurRad="63500" dist="50800" dir="18900000">
            <a:prstClr val="black">
              <a:alpha val="50000"/>
            </a:prstClr>
          </a:innerShdw>
        </a:effectLst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chemeClr val="bg1"/>
              </a:solidFill>
              <a:latin typeface="Uniform 4" panose="02000000000000000000" pitchFamily="2" charset="0"/>
              <a:ea typeface="+mn-ea"/>
              <a:cs typeface="+mn-cs"/>
            </a:rPr>
            <a:t>VACACIONAL</a:t>
          </a:r>
        </a:p>
      </xdr:txBody>
    </xdr:sp>
    <xdr:clientData/>
  </xdr:twoCellAnchor>
  <xdr:twoCellAnchor>
    <xdr:from>
      <xdr:col>1</xdr:col>
      <xdr:colOff>19050</xdr:colOff>
      <xdr:row>13</xdr:row>
      <xdr:rowOff>22894</xdr:rowOff>
    </xdr:from>
    <xdr:to>
      <xdr:col>19</xdr:col>
      <xdr:colOff>78125</xdr:colOff>
      <xdr:row>14</xdr:row>
      <xdr:rowOff>5520</xdr:rowOff>
    </xdr:to>
    <xdr:sp macro="" textlink="">
      <xdr:nvSpPr>
        <xdr:cNvPr id="46" name="Rectángulo: esquinas diagonales cortadas 45">
          <a:hlinkClick xmlns:r="http://schemas.openxmlformats.org/officeDocument/2006/relationships" r:id="rId16" tooltip="Estructural 100"/>
          <a:extLst>
            <a:ext uri="{FF2B5EF4-FFF2-40B4-BE49-F238E27FC236}">
              <a16:creationId xmlns:a16="http://schemas.microsoft.com/office/drawing/2014/main" id="{5F6947AF-2E65-48B8-B95C-9097FF5D0F10}"/>
            </a:ext>
          </a:extLst>
        </xdr:cNvPr>
        <xdr:cNvSpPr/>
      </xdr:nvSpPr>
      <xdr:spPr>
        <a:xfrm>
          <a:off x="485775" y="2404144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ESTRUCTURAL 100</a:t>
          </a:r>
        </a:p>
      </xdr:txBody>
    </xdr:sp>
    <xdr:clientData/>
  </xdr:twoCellAnchor>
  <xdr:twoCellAnchor>
    <xdr:from>
      <xdr:col>1</xdr:col>
      <xdr:colOff>19050</xdr:colOff>
      <xdr:row>14</xdr:row>
      <xdr:rowOff>58100</xdr:rowOff>
    </xdr:from>
    <xdr:to>
      <xdr:col>19</xdr:col>
      <xdr:colOff>78125</xdr:colOff>
      <xdr:row>15</xdr:row>
      <xdr:rowOff>40726</xdr:rowOff>
    </xdr:to>
    <xdr:sp macro="" textlink="">
      <xdr:nvSpPr>
        <xdr:cNvPr id="47" name="Rectángulo: esquinas diagonales cortadas 46">
          <a:hlinkClick xmlns:r="http://schemas.openxmlformats.org/officeDocument/2006/relationships" r:id="rId17" tooltip="Estructural 130"/>
          <a:extLst>
            <a:ext uri="{FF2B5EF4-FFF2-40B4-BE49-F238E27FC236}">
              <a16:creationId xmlns:a16="http://schemas.microsoft.com/office/drawing/2014/main" id="{410260FA-AE01-4F04-A8B3-5E479D38B6B7}"/>
            </a:ext>
          </a:extLst>
        </xdr:cNvPr>
        <xdr:cNvSpPr/>
      </xdr:nvSpPr>
      <xdr:spPr>
        <a:xfrm>
          <a:off x="485775" y="2629850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ESTRUCTURAL 130</a:t>
          </a:r>
        </a:p>
      </xdr:txBody>
    </xdr:sp>
    <xdr:clientData/>
  </xdr:twoCellAnchor>
  <xdr:twoCellAnchor>
    <xdr:from>
      <xdr:col>1</xdr:col>
      <xdr:colOff>19050</xdr:colOff>
      <xdr:row>15</xdr:row>
      <xdr:rowOff>93306</xdr:rowOff>
    </xdr:from>
    <xdr:to>
      <xdr:col>19</xdr:col>
      <xdr:colOff>78125</xdr:colOff>
      <xdr:row>16</xdr:row>
      <xdr:rowOff>75932</xdr:rowOff>
    </xdr:to>
    <xdr:sp macro="" textlink="">
      <xdr:nvSpPr>
        <xdr:cNvPr id="48" name="Rectángulo: esquinas diagonales cortadas 47">
          <a:hlinkClick xmlns:r="http://schemas.openxmlformats.org/officeDocument/2006/relationships" r:id="rId18" tooltip="Fondo Global"/>
          <a:extLst>
            <a:ext uri="{FF2B5EF4-FFF2-40B4-BE49-F238E27FC236}">
              <a16:creationId xmlns:a16="http://schemas.microsoft.com/office/drawing/2014/main" id="{DA5B16F3-A3B8-4317-A2FF-3A2E715EFD13}"/>
            </a:ext>
          </a:extLst>
        </xdr:cNvPr>
        <xdr:cNvSpPr/>
      </xdr:nvSpPr>
      <xdr:spPr>
        <a:xfrm>
          <a:off x="485775" y="2855556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06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FONDO GLOBAL</a:t>
          </a:r>
        </a:p>
      </xdr:txBody>
    </xdr:sp>
    <xdr:clientData/>
  </xdr:twoCellAnchor>
  <xdr:twoCellAnchor>
    <xdr:from>
      <xdr:col>1</xdr:col>
      <xdr:colOff>19050</xdr:colOff>
      <xdr:row>16</xdr:row>
      <xdr:rowOff>128512</xdr:rowOff>
    </xdr:from>
    <xdr:to>
      <xdr:col>19</xdr:col>
      <xdr:colOff>78125</xdr:colOff>
      <xdr:row>17</xdr:row>
      <xdr:rowOff>111138</xdr:rowOff>
    </xdr:to>
    <xdr:sp macro="" textlink="">
      <xdr:nvSpPr>
        <xdr:cNvPr id="49" name="Rectángulo: esquinas diagonales cortadas 48">
          <a:hlinkClick xmlns:r="http://schemas.openxmlformats.org/officeDocument/2006/relationships" r:id="rId19" tooltip="Fondo Global Diamante"/>
          <a:extLst>
            <a:ext uri="{FF2B5EF4-FFF2-40B4-BE49-F238E27FC236}">
              <a16:creationId xmlns:a16="http://schemas.microsoft.com/office/drawing/2014/main" id="{27BE446D-9DBB-4B46-866B-58F673D34370}"/>
            </a:ext>
          </a:extLst>
        </xdr:cNvPr>
        <xdr:cNvSpPr/>
      </xdr:nvSpPr>
      <xdr:spPr>
        <a:xfrm>
          <a:off x="485775" y="3081262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06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FONDO GLOBAL DIAMANTE</a:t>
          </a:r>
        </a:p>
      </xdr:txBody>
    </xdr:sp>
    <xdr:clientData/>
  </xdr:twoCellAnchor>
  <xdr:twoCellAnchor>
    <xdr:from>
      <xdr:col>1</xdr:col>
      <xdr:colOff>19050</xdr:colOff>
      <xdr:row>17</xdr:row>
      <xdr:rowOff>163719</xdr:rowOff>
    </xdr:from>
    <xdr:to>
      <xdr:col>19</xdr:col>
      <xdr:colOff>78125</xdr:colOff>
      <xdr:row>18</xdr:row>
      <xdr:rowOff>146345</xdr:rowOff>
    </xdr:to>
    <xdr:sp macro="" textlink="">
      <xdr:nvSpPr>
        <xdr:cNvPr id="50" name="Rectángulo: esquinas diagonales cortadas 49">
          <a:hlinkClick xmlns:r="http://schemas.openxmlformats.org/officeDocument/2006/relationships" r:id="rId20" tooltip="Premios"/>
          <a:extLst>
            <a:ext uri="{FF2B5EF4-FFF2-40B4-BE49-F238E27FC236}">
              <a16:creationId xmlns:a16="http://schemas.microsoft.com/office/drawing/2014/main" id="{DDCA671C-C4F8-4DE2-80FA-6BBDD981A788}"/>
            </a:ext>
          </a:extLst>
        </xdr:cNvPr>
        <xdr:cNvSpPr/>
      </xdr:nvSpPr>
      <xdr:spPr>
        <a:xfrm>
          <a:off x="485775" y="3306969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PREMIOS</a:t>
          </a:r>
        </a:p>
      </xdr:txBody>
    </xdr:sp>
    <xdr:clientData/>
  </xdr:twoCellAnchor>
  <xdr:twoCellAnchor>
    <xdr:from>
      <xdr:col>1</xdr:col>
      <xdr:colOff>19050</xdr:colOff>
      <xdr:row>10</xdr:row>
      <xdr:rowOff>142982</xdr:rowOff>
    </xdr:from>
    <xdr:to>
      <xdr:col>19</xdr:col>
      <xdr:colOff>78125</xdr:colOff>
      <xdr:row>11</xdr:row>
      <xdr:rowOff>125608</xdr:rowOff>
    </xdr:to>
    <xdr:sp macro="" textlink="">
      <xdr:nvSpPr>
        <xdr:cNvPr id="51" name="Rectángulo: esquinas diagonales cortadas 50">
          <a:hlinkClick xmlns:r="http://schemas.openxmlformats.org/officeDocument/2006/relationships" r:id="rId21" tooltip="Multigeneracional"/>
          <a:extLst>
            <a:ext uri="{FF2B5EF4-FFF2-40B4-BE49-F238E27FC236}">
              <a16:creationId xmlns:a16="http://schemas.microsoft.com/office/drawing/2014/main" id="{ECE7EDF3-54D2-4F9A-8C31-EB549B200965}"/>
            </a:ext>
          </a:extLst>
        </xdr:cNvPr>
        <xdr:cNvSpPr/>
      </xdr:nvSpPr>
      <xdr:spPr>
        <a:xfrm>
          <a:off x="485775" y="1952732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MULTIGENERACIONAL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4</xdr:row>
      <xdr:rowOff>29340</xdr:rowOff>
    </xdr:from>
    <xdr:to>
      <xdr:col>0</xdr:col>
      <xdr:colOff>266401</xdr:colOff>
      <xdr:row>8</xdr:row>
      <xdr:rowOff>36345</xdr:rowOff>
    </xdr:to>
    <xdr:sp macro="" textlink="">
      <xdr:nvSpPr>
        <xdr:cNvPr id="26" name="Diagrama de flujo: operación manual 1">
          <a:hlinkClick xmlns:r="http://schemas.openxmlformats.org/officeDocument/2006/relationships" r:id="rId1" tooltip="Tutorial simulador"/>
          <a:extLst>
            <a:ext uri="{FF2B5EF4-FFF2-40B4-BE49-F238E27FC236}">
              <a16:creationId xmlns:a16="http://schemas.microsoft.com/office/drawing/2014/main" id="{8AF1C331-E476-4BA8-9089-6B404EBFE182}"/>
            </a:ext>
          </a:extLst>
        </xdr:cNvPr>
        <xdr:cNvSpPr/>
      </xdr:nvSpPr>
      <xdr:spPr>
        <a:xfrm rot="16200000">
          <a:off x="-251302" y="947393"/>
          <a:ext cx="769005" cy="266400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solidFill>
          <a:srgbClr val="FF0000"/>
        </a:solidFill>
        <a:ln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GUÍA SIM</a:t>
          </a:r>
        </a:p>
      </xdr:txBody>
    </xdr:sp>
    <xdr:clientData/>
  </xdr:twoCellAnchor>
  <xdr:twoCellAnchor>
    <xdr:from>
      <xdr:col>2</xdr:col>
      <xdr:colOff>19051</xdr:colOff>
      <xdr:row>2</xdr:row>
      <xdr:rowOff>60106</xdr:rowOff>
    </xdr:from>
    <xdr:to>
      <xdr:col>17</xdr:col>
      <xdr:colOff>28575</xdr:colOff>
      <xdr:row>5</xdr:row>
      <xdr:rowOff>39414</xdr:rowOff>
    </xdr:to>
    <xdr:sp macro="" textlink="">
      <xdr:nvSpPr>
        <xdr:cNvPr id="7" name="Rectángulo: esquinas diagonales cortadas 6">
          <a:hlinkClick xmlns:r="http://schemas.openxmlformats.org/officeDocument/2006/relationships" r:id="rId2" tooltip="Aviso"/>
          <a:extLst>
            <a:ext uri="{FF2B5EF4-FFF2-40B4-BE49-F238E27FC236}">
              <a16:creationId xmlns:a16="http://schemas.microsoft.com/office/drawing/2014/main" id="{EE1E97DC-DE21-4959-8784-3C0BB615FDA4}"/>
            </a:ext>
          </a:extLst>
        </xdr:cNvPr>
        <xdr:cNvSpPr/>
      </xdr:nvSpPr>
      <xdr:spPr>
        <a:xfrm>
          <a:off x="600076" y="345856"/>
          <a:ext cx="1724024" cy="550808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</a:rPr>
            <a:t>AVISO</a:t>
          </a:r>
          <a:r>
            <a:rPr lang="es-ES" sz="1100" b="1" baseline="0">
              <a:solidFill>
                <a:sysClr val="windowText" lastClr="000000"/>
              </a:solidFill>
              <a:latin typeface="Uniform 4" panose="02000000000000000000" pitchFamily="2" charset="0"/>
            </a:rPr>
            <a:t> IMPORTANTE</a:t>
          </a:r>
          <a:endParaRPr lang="es-ES" sz="1100" b="1">
            <a:solidFill>
              <a:sysClr val="windowText" lastClr="000000"/>
            </a:solidFill>
            <a:latin typeface="Uniform 4" panose="02000000000000000000" pitchFamily="2" charset="0"/>
          </a:endParaRPr>
        </a:p>
      </xdr:txBody>
    </xdr:sp>
    <xdr:clientData/>
  </xdr:twoCellAnchor>
  <xdr:twoCellAnchor>
    <xdr:from>
      <xdr:col>2</xdr:col>
      <xdr:colOff>19051</xdr:colOff>
      <xdr:row>6</xdr:row>
      <xdr:rowOff>106088</xdr:rowOff>
    </xdr:from>
    <xdr:to>
      <xdr:col>17</xdr:col>
      <xdr:colOff>28575</xdr:colOff>
      <xdr:row>9</xdr:row>
      <xdr:rowOff>85396</xdr:rowOff>
    </xdr:to>
    <xdr:sp macro="" textlink="">
      <xdr:nvSpPr>
        <xdr:cNvPr id="18" name="Rectángulo: esquinas diagonales cortadas 17">
          <a:hlinkClick xmlns:r="http://schemas.openxmlformats.org/officeDocument/2006/relationships" r:id="rId3" tooltip="Datos a introducir"/>
          <a:extLst>
            <a:ext uri="{FF2B5EF4-FFF2-40B4-BE49-F238E27FC236}">
              <a16:creationId xmlns:a16="http://schemas.microsoft.com/office/drawing/2014/main" id="{CA475F49-76AB-4346-B147-1D4EAF0AA10E}"/>
            </a:ext>
          </a:extLst>
        </xdr:cNvPr>
        <xdr:cNvSpPr/>
      </xdr:nvSpPr>
      <xdr:spPr>
        <a:xfrm>
          <a:off x="600076" y="1153838"/>
          <a:ext cx="1724024" cy="550808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DATOS</a:t>
          </a:r>
          <a:r>
            <a:rPr lang="es-ES" sz="1100" b="1" baseline="0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 PARA LA </a:t>
          </a:r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SIMULACIÓN</a:t>
          </a:r>
        </a:p>
      </xdr:txBody>
    </xdr:sp>
    <xdr:clientData/>
  </xdr:twoCellAnchor>
  <xdr:twoCellAnchor>
    <xdr:from>
      <xdr:col>2</xdr:col>
      <xdr:colOff>19051</xdr:colOff>
      <xdr:row>10</xdr:row>
      <xdr:rowOff>152070</xdr:rowOff>
    </xdr:from>
    <xdr:to>
      <xdr:col>17</xdr:col>
      <xdr:colOff>28575</xdr:colOff>
      <xdr:row>13</xdr:row>
      <xdr:rowOff>131378</xdr:rowOff>
    </xdr:to>
    <xdr:sp macro="" textlink="">
      <xdr:nvSpPr>
        <xdr:cNvPr id="19" name="Rectángulo: esquinas diagonales cortadas 18">
          <a:hlinkClick xmlns:r="http://schemas.openxmlformats.org/officeDocument/2006/relationships" r:id="rId4" tooltip="Puntos, porcentajes, bonos y comisiones"/>
          <a:extLst>
            <a:ext uri="{FF2B5EF4-FFF2-40B4-BE49-F238E27FC236}">
              <a16:creationId xmlns:a16="http://schemas.microsoft.com/office/drawing/2014/main" id="{56634F2D-E0C0-4F2E-8F0A-9B04239CB8DD}"/>
            </a:ext>
          </a:extLst>
        </xdr:cNvPr>
        <xdr:cNvSpPr/>
      </xdr:nvSpPr>
      <xdr:spPr>
        <a:xfrm>
          <a:off x="600076" y="1961820"/>
          <a:ext cx="1724024" cy="550808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DATOS DEL PLAN DE PAGOS</a:t>
          </a:r>
        </a:p>
      </xdr:txBody>
    </xdr:sp>
    <xdr:clientData/>
  </xdr:twoCellAnchor>
  <xdr:twoCellAnchor>
    <xdr:from>
      <xdr:col>2</xdr:col>
      <xdr:colOff>19051</xdr:colOff>
      <xdr:row>15</xdr:row>
      <xdr:rowOff>7552</xdr:rowOff>
    </xdr:from>
    <xdr:to>
      <xdr:col>17</xdr:col>
      <xdr:colOff>28575</xdr:colOff>
      <xdr:row>17</xdr:row>
      <xdr:rowOff>177360</xdr:rowOff>
    </xdr:to>
    <xdr:sp macro="" textlink="">
      <xdr:nvSpPr>
        <xdr:cNvPr id="20" name="Rectángulo: esquinas diagonales cortadas 19">
          <a:hlinkClick xmlns:r="http://schemas.openxmlformats.org/officeDocument/2006/relationships" r:id="rId5" tooltip="Interpretación de los ejercicios"/>
          <a:extLst>
            <a:ext uri="{FF2B5EF4-FFF2-40B4-BE49-F238E27FC236}">
              <a16:creationId xmlns:a16="http://schemas.microsoft.com/office/drawing/2014/main" id="{6433151B-8D6B-4549-B91B-0354EBCE02CD}"/>
            </a:ext>
          </a:extLst>
        </xdr:cNvPr>
        <xdr:cNvSpPr/>
      </xdr:nvSpPr>
      <xdr:spPr>
        <a:xfrm>
          <a:off x="600076" y="2769802"/>
          <a:ext cx="1724024" cy="550808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LECTURA DE RESULTADOS</a:t>
          </a:r>
        </a:p>
      </xdr:txBody>
    </xdr:sp>
    <xdr:clientData/>
  </xdr:twoCellAnchor>
  <xdr:twoCellAnchor>
    <xdr:from>
      <xdr:col>0</xdr:col>
      <xdr:colOff>1</xdr:colOff>
      <xdr:row>15</xdr:row>
      <xdr:rowOff>58614</xdr:rowOff>
    </xdr:from>
    <xdr:to>
      <xdr:col>0</xdr:col>
      <xdr:colOff>207248</xdr:colOff>
      <xdr:row>19</xdr:row>
      <xdr:rowOff>3941</xdr:rowOff>
    </xdr:to>
    <xdr:sp macro="" textlink="">
      <xdr:nvSpPr>
        <xdr:cNvPr id="22" name="Diagrama de flujo: operación manual 1">
          <a:hlinkClick xmlns:r="http://schemas.openxmlformats.org/officeDocument/2006/relationships" r:id="rId6" tooltip="Rangos"/>
          <a:extLst>
            <a:ext uri="{FF2B5EF4-FFF2-40B4-BE49-F238E27FC236}">
              <a16:creationId xmlns:a16="http://schemas.microsoft.com/office/drawing/2014/main" id="{4E32139B-7D7A-4BBA-B5A6-57C46B40021B}"/>
            </a:ext>
          </a:extLst>
        </xdr:cNvPr>
        <xdr:cNvSpPr/>
      </xdr:nvSpPr>
      <xdr:spPr>
        <a:xfrm rot="16200000">
          <a:off x="-250039" y="3070904"/>
          <a:ext cx="707327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7030A0"/>
          </a:fgClr>
          <a:bgClr>
            <a:srgbClr val="C00000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RANGOS</a:t>
          </a:r>
        </a:p>
      </xdr:txBody>
    </xdr:sp>
    <xdr:clientData/>
  </xdr:twoCellAnchor>
  <xdr:twoCellAnchor>
    <xdr:from>
      <xdr:col>0</xdr:col>
      <xdr:colOff>0</xdr:colOff>
      <xdr:row>12</xdr:row>
      <xdr:rowOff>72366</xdr:rowOff>
    </xdr:from>
    <xdr:to>
      <xdr:col>0</xdr:col>
      <xdr:colOff>207247</xdr:colOff>
      <xdr:row>15</xdr:row>
      <xdr:rowOff>141669</xdr:rowOff>
    </xdr:to>
    <xdr:sp macro="" textlink="">
      <xdr:nvSpPr>
        <xdr:cNvPr id="24" name="Diagrama de flujo: operación manual 1">
          <a:hlinkClick xmlns:r="http://schemas.openxmlformats.org/officeDocument/2006/relationships" r:id="rId7" tooltip="Descripción bonos"/>
          <a:extLst>
            <a:ext uri="{FF2B5EF4-FFF2-40B4-BE49-F238E27FC236}">
              <a16:creationId xmlns:a16="http://schemas.microsoft.com/office/drawing/2014/main" id="{93C69ABE-3D93-4690-ABD7-10909CD1E68D}"/>
            </a:ext>
          </a:extLst>
        </xdr:cNvPr>
        <xdr:cNvSpPr/>
      </xdr:nvSpPr>
      <xdr:spPr>
        <a:xfrm rot="16200000">
          <a:off x="-216778" y="2479894"/>
          <a:ext cx="640803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2060"/>
          </a:fgClr>
          <a:bgClr>
            <a:srgbClr val="00A29E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BONOS</a:t>
          </a:r>
        </a:p>
      </xdr:txBody>
    </xdr:sp>
    <xdr:clientData/>
  </xdr:twoCellAnchor>
  <xdr:twoCellAnchor>
    <xdr:from>
      <xdr:col>0</xdr:col>
      <xdr:colOff>0</xdr:colOff>
      <xdr:row>7</xdr:row>
      <xdr:rowOff>161156</xdr:rowOff>
    </xdr:from>
    <xdr:to>
      <xdr:col>0</xdr:col>
      <xdr:colOff>207247</xdr:colOff>
      <xdr:row>12</xdr:row>
      <xdr:rowOff>125355</xdr:rowOff>
    </xdr:to>
    <xdr:sp macro="" textlink="">
      <xdr:nvSpPr>
        <xdr:cNvPr id="25" name="Diagrama de flujo: operación manual 1">
          <a:hlinkClick xmlns:r="http://schemas.openxmlformats.org/officeDocument/2006/relationships" r:id="rId8" tooltip="Simulador"/>
          <a:extLst>
            <a:ext uri="{FF2B5EF4-FFF2-40B4-BE49-F238E27FC236}">
              <a16:creationId xmlns:a16="http://schemas.microsoft.com/office/drawing/2014/main" id="{2AB9045E-DC97-4DED-A529-055415CF9EBC}"/>
            </a:ext>
          </a:extLst>
        </xdr:cNvPr>
        <xdr:cNvSpPr/>
      </xdr:nvSpPr>
      <xdr:spPr>
        <a:xfrm rot="16200000">
          <a:off x="-354726" y="1754132"/>
          <a:ext cx="916699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2060"/>
          </a:fgClr>
          <a:bgClr>
            <a:srgbClr val="00FFFF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SIMULADOR</a:t>
          </a:r>
        </a:p>
      </xdr:txBody>
    </xdr:sp>
    <xdr:clientData/>
  </xdr:twoCellAnchor>
  <xdr:twoCellAnchor>
    <xdr:from>
      <xdr:col>0</xdr:col>
      <xdr:colOff>3</xdr:colOff>
      <xdr:row>1</xdr:row>
      <xdr:rowOff>0</xdr:rowOff>
    </xdr:from>
    <xdr:to>
      <xdr:col>0</xdr:col>
      <xdr:colOff>207252</xdr:colOff>
      <xdr:row>4</xdr:row>
      <xdr:rowOff>107729</xdr:rowOff>
    </xdr:to>
    <xdr:sp macro="" textlink="">
      <xdr:nvSpPr>
        <xdr:cNvPr id="27" name="Diagrama de flujo: operación manual 1">
          <a:hlinkClick xmlns:r="http://schemas.openxmlformats.org/officeDocument/2006/relationships" r:id="rId9" tooltip="Inicio"/>
          <a:extLst>
            <a:ext uri="{FF2B5EF4-FFF2-40B4-BE49-F238E27FC236}">
              <a16:creationId xmlns:a16="http://schemas.microsoft.com/office/drawing/2014/main" id="{8BBB804F-18E1-402B-A009-BBFF44FD29CA}"/>
            </a:ext>
          </a:extLst>
        </xdr:cNvPr>
        <xdr:cNvSpPr/>
      </xdr:nvSpPr>
      <xdr:spPr>
        <a:xfrm rot="16200000">
          <a:off x="-235987" y="331240"/>
          <a:ext cx="679229" cy="207249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359E"/>
          </a:fgClr>
          <a:bgClr>
            <a:schemeClr val="accent1">
              <a:lumMod val="60000"/>
              <a:lumOff val="40000"/>
            </a:schemeClr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INICIO</a:t>
          </a:r>
        </a:p>
      </xdr:txBody>
    </xdr:sp>
    <xdr:clientData/>
  </xdr:twoCellAnchor>
  <xdr:twoCellAnchor editAs="oneCell">
    <xdr:from>
      <xdr:col>20</xdr:col>
      <xdr:colOff>0</xdr:colOff>
      <xdr:row>0</xdr:row>
      <xdr:rowOff>38100</xdr:rowOff>
    </xdr:from>
    <xdr:to>
      <xdr:col>86</xdr:col>
      <xdr:colOff>0</xdr:colOff>
      <xdr:row>19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E2C483D-606D-42FF-9FFA-22907C296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0" y="38100"/>
          <a:ext cx="7486650" cy="34861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72365</xdr:rowOff>
    </xdr:from>
    <xdr:to>
      <xdr:col>0</xdr:col>
      <xdr:colOff>267891</xdr:colOff>
      <xdr:row>15</xdr:row>
      <xdr:rowOff>141668</xdr:rowOff>
    </xdr:to>
    <xdr:sp macro="" textlink="">
      <xdr:nvSpPr>
        <xdr:cNvPr id="2" name="Diagrama de flujo: operación manua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A35DE7-11C9-4352-9517-041088C10369}"/>
            </a:ext>
          </a:extLst>
        </xdr:cNvPr>
        <xdr:cNvSpPr/>
      </xdr:nvSpPr>
      <xdr:spPr>
        <a:xfrm rot="16200000">
          <a:off x="-186456" y="2449571"/>
          <a:ext cx="640803" cy="267891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solidFill>
          <a:srgbClr val="FF0000"/>
        </a:solidFill>
        <a:ln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BONOS</a:t>
          </a:r>
        </a:p>
      </xdr:txBody>
    </xdr:sp>
    <xdr:clientData/>
  </xdr:twoCellAnchor>
  <xdr:twoCellAnchor>
    <xdr:from>
      <xdr:col>0</xdr:col>
      <xdr:colOff>1</xdr:colOff>
      <xdr:row>15</xdr:row>
      <xdr:rowOff>58614</xdr:rowOff>
    </xdr:from>
    <xdr:to>
      <xdr:col>0</xdr:col>
      <xdr:colOff>207248</xdr:colOff>
      <xdr:row>19</xdr:row>
      <xdr:rowOff>3941</xdr:rowOff>
    </xdr:to>
    <xdr:sp macro="" textlink="">
      <xdr:nvSpPr>
        <xdr:cNvPr id="18" name="Diagrama de flujo: operación manual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5A07F6-B35E-45EE-A6EE-BDECD27715A6}"/>
            </a:ext>
          </a:extLst>
        </xdr:cNvPr>
        <xdr:cNvSpPr/>
      </xdr:nvSpPr>
      <xdr:spPr>
        <a:xfrm rot="16200000">
          <a:off x="-250039" y="3070904"/>
          <a:ext cx="707327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7030A0"/>
          </a:fgClr>
          <a:bgClr>
            <a:srgbClr val="C00000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RANGOS</a:t>
          </a:r>
        </a:p>
      </xdr:txBody>
    </xdr:sp>
    <xdr:clientData/>
  </xdr:twoCellAnchor>
  <xdr:twoCellAnchor>
    <xdr:from>
      <xdr:col>0</xdr:col>
      <xdr:colOff>0</xdr:colOff>
      <xdr:row>7</xdr:row>
      <xdr:rowOff>161156</xdr:rowOff>
    </xdr:from>
    <xdr:to>
      <xdr:col>0</xdr:col>
      <xdr:colOff>207247</xdr:colOff>
      <xdr:row>12</xdr:row>
      <xdr:rowOff>125355</xdr:rowOff>
    </xdr:to>
    <xdr:sp macro="" textlink="">
      <xdr:nvSpPr>
        <xdr:cNvPr id="19" name="Diagrama de flujo: operación manual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AC43FB-6AE1-484B-954B-7BF483EEBF8F}"/>
            </a:ext>
          </a:extLst>
        </xdr:cNvPr>
        <xdr:cNvSpPr/>
      </xdr:nvSpPr>
      <xdr:spPr>
        <a:xfrm rot="16200000">
          <a:off x="-354726" y="1754132"/>
          <a:ext cx="916699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2060"/>
          </a:fgClr>
          <a:bgClr>
            <a:srgbClr val="00FFFF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SIMULADOR</a:t>
          </a:r>
        </a:p>
      </xdr:txBody>
    </xdr:sp>
    <xdr:clientData/>
  </xdr:twoCellAnchor>
  <xdr:twoCellAnchor>
    <xdr:from>
      <xdr:col>0</xdr:col>
      <xdr:colOff>1</xdr:colOff>
      <xdr:row>4</xdr:row>
      <xdr:rowOff>29340</xdr:rowOff>
    </xdr:from>
    <xdr:to>
      <xdr:col>0</xdr:col>
      <xdr:colOff>207249</xdr:colOff>
      <xdr:row>8</xdr:row>
      <xdr:rowOff>36345</xdr:rowOff>
    </xdr:to>
    <xdr:sp macro="" textlink="">
      <xdr:nvSpPr>
        <xdr:cNvPr id="20" name="Diagrama de flujo: operación manual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A9D7880-0ADB-4526-90B5-E3E6953265E0}"/>
            </a:ext>
          </a:extLst>
        </xdr:cNvPr>
        <xdr:cNvSpPr/>
      </xdr:nvSpPr>
      <xdr:spPr>
        <a:xfrm rot="16200000">
          <a:off x="-280878" y="976969"/>
          <a:ext cx="769005" cy="207248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2060"/>
          </a:fgClr>
          <a:bgClr>
            <a:schemeClr val="accent1">
              <a:lumMod val="60000"/>
              <a:lumOff val="40000"/>
            </a:schemeClr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GUÍA SIM</a:t>
          </a:r>
        </a:p>
      </xdr:txBody>
    </xdr:sp>
    <xdr:clientData/>
  </xdr:twoCellAnchor>
  <xdr:twoCellAnchor>
    <xdr:from>
      <xdr:col>0</xdr:col>
      <xdr:colOff>3</xdr:colOff>
      <xdr:row>1</xdr:row>
      <xdr:rowOff>0</xdr:rowOff>
    </xdr:from>
    <xdr:to>
      <xdr:col>0</xdr:col>
      <xdr:colOff>207252</xdr:colOff>
      <xdr:row>4</xdr:row>
      <xdr:rowOff>107729</xdr:rowOff>
    </xdr:to>
    <xdr:sp macro="" textlink="">
      <xdr:nvSpPr>
        <xdr:cNvPr id="21" name="Diagrama de flujo: operación manual 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A23E2B5-77E6-476F-B435-6D3702BF930F}"/>
            </a:ext>
          </a:extLst>
        </xdr:cNvPr>
        <xdr:cNvSpPr/>
      </xdr:nvSpPr>
      <xdr:spPr>
        <a:xfrm rot="16200000">
          <a:off x="-235987" y="331240"/>
          <a:ext cx="679229" cy="207249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359E"/>
          </a:fgClr>
          <a:bgClr>
            <a:schemeClr val="accent1">
              <a:lumMod val="60000"/>
              <a:lumOff val="40000"/>
            </a:schemeClr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INICIO</a:t>
          </a:r>
        </a:p>
      </xdr:txBody>
    </xdr:sp>
    <xdr:clientData/>
  </xdr:twoCellAnchor>
  <xdr:twoCellAnchor editAs="oneCell">
    <xdr:from>
      <xdr:col>20</xdr:col>
      <xdr:colOff>0</xdr:colOff>
      <xdr:row>0</xdr:row>
      <xdr:rowOff>39413</xdr:rowOff>
    </xdr:from>
    <xdr:to>
      <xdr:col>85</xdr:col>
      <xdr:colOff>59871</xdr:colOff>
      <xdr:row>18</xdr:row>
      <xdr:rowOff>190500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9AA732-834D-48FF-B0C3-EA38A3A01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017" y="39413"/>
          <a:ext cx="7317828" cy="3488121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</xdr:row>
      <xdr:rowOff>66675</xdr:rowOff>
    </xdr:from>
    <xdr:to>
      <xdr:col>19</xdr:col>
      <xdr:colOff>78125</xdr:colOff>
      <xdr:row>2</xdr:row>
      <xdr:rowOff>34460</xdr:rowOff>
    </xdr:to>
    <xdr:sp macro="" textlink="">
      <xdr:nvSpPr>
        <xdr:cNvPr id="37" name="Rectángulo: esquinas diagonales cortadas 36">
          <a:hlinkClick xmlns:r="http://schemas.openxmlformats.org/officeDocument/2006/relationships" r:id="rId7" tooltip="Cliente"/>
          <a:extLst>
            <a:ext uri="{FF2B5EF4-FFF2-40B4-BE49-F238E27FC236}">
              <a16:creationId xmlns:a16="http://schemas.microsoft.com/office/drawing/2014/main" id="{C8437242-E6E3-464F-B8BC-12268AD98AFA}"/>
            </a:ext>
          </a:extLst>
        </xdr:cNvPr>
        <xdr:cNvSpPr/>
      </xdr:nvSpPr>
      <xdr:spPr>
        <a:xfrm>
          <a:off x="485775" y="161925"/>
          <a:ext cx="2116475" cy="158285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CLIENTE</a:t>
          </a:r>
        </a:p>
      </xdr:txBody>
    </xdr:sp>
    <xdr:clientData/>
  </xdr:twoCellAnchor>
  <xdr:twoCellAnchor>
    <xdr:from>
      <xdr:col>1</xdr:col>
      <xdr:colOff>19050</xdr:colOff>
      <xdr:row>2</xdr:row>
      <xdr:rowOff>87040</xdr:rowOff>
    </xdr:from>
    <xdr:to>
      <xdr:col>19</xdr:col>
      <xdr:colOff>78125</xdr:colOff>
      <xdr:row>3</xdr:row>
      <xdr:rowOff>69666</xdr:rowOff>
    </xdr:to>
    <xdr:sp macro="" textlink="">
      <xdr:nvSpPr>
        <xdr:cNvPr id="38" name="Rectángulo: esquinas diagonales cortadas 37">
          <a:hlinkClick xmlns:r="http://schemas.openxmlformats.org/officeDocument/2006/relationships" r:id="rId8" tooltip="Patrocinio"/>
          <a:extLst>
            <a:ext uri="{FF2B5EF4-FFF2-40B4-BE49-F238E27FC236}">
              <a16:creationId xmlns:a16="http://schemas.microsoft.com/office/drawing/2014/main" id="{2E3E57F5-3E66-4789-A0F5-C5960122E2F2}"/>
            </a:ext>
          </a:extLst>
        </xdr:cNvPr>
        <xdr:cNvSpPr/>
      </xdr:nvSpPr>
      <xdr:spPr>
        <a:xfrm>
          <a:off x="485775" y="372790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PATROCINIO</a:t>
          </a:r>
        </a:p>
      </xdr:txBody>
    </xdr:sp>
    <xdr:clientData/>
  </xdr:twoCellAnchor>
  <xdr:twoCellAnchor>
    <xdr:from>
      <xdr:col>1</xdr:col>
      <xdr:colOff>19050</xdr:colOff>
      <xdr:row>3</xdr:row>
      <xdr:rowOff>122246</xdr:rowOff>
    </xdr:from>
    <xdr:to>
      <xdr:col>19</xdr:col>
      <xdr:colOff>78125</xdr:colOff>
      <xdr:row>4</xdr:row>
      <xdr:rowOff>104872</xdr:rowOff>
    </xdr:to>
    <xdr:sp macro="" textlink="">
      <xdr:nvSpPr>
        <xdr:cNvPr id="39" name="Rectángulo: esquinas diagonales cortadas 38">
          <a:hlinkClick xmlns:r="http://schemas.openxmlformats.org/officeDocument/2006/relationships" r:id="rId9" tooltip="Formación de Equipo"/>
          <a:extLst>
            <a:ext uri="{FF2B5EF4-FFF2-40B4-BE49-F238E27FC236}">
              <a16:creationId xmlns:a16="http://schemas.microsoft.com/office/drawing/2014/main" id="{14ED7435-2901-4C90-8AA2-33C41504D5BF}"/>
            </a:ext>
          </a:extLst>
        </xdr:cNvPr>
        <xdr:cNvSpPr/>
      </xdr:nvSpPr>
      <xdr:spPr>
        <a:xfrm>
          <a:off x="485775" y="598496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FORMACIÓN DE EQUIPO </a:t>
          </a:r>
        </a:p>
      </xdr:txBody>
    </xdr:sp>
    <xdr:clientData/>
  </xdr:twoCellAnchor>
  <xdr:twoCellAnchor>
    <xdr:from>
      <xdr:col>1</xdr:col>
      <xdr:colOff>19050</xdr:colOff>
      <xdr:row>4</xdr:row>
      <xdr:rowOff>157452</xdr:rowOff>
    </xdr:from>
    <xdr:to>
      <xdr:col>19</xdr:col>
      <xdr:colOff>78125</xdr:colOff>
      <xdr:row>5</xdr:row>
      <xdr:rowOff>140078</xdr:rowOff>
    </xdr:to>
    <xdr:sp macro="" textlink="">
      <xdr:nvSpPr>
        <xdr:cNvPr id="40" name="Rectángulo: esquinas diagonales cortadas 39">
          <a:hlinkClick xmlns:r="http://schemas.openxmlformats.org/officeDocument/2006/relationships" r:id="rId10" tooltip="Igualación de Volumen"/>
          <a:extLst>
            <a:ext uri="{FF2B5EF4-FFF2-40B4-BE49-F238E27FC236}">
              <a16:creationId xmlns:a16="http://schemas.microsoft.com/office/drawing/2014/main" id="{F63782AE-A5ED-47D1-8603-D26456759065}"/>
            </a:ext>
          </a:extLst>
        </xdr:cNvPr>
        <xdr:cNvSpPr/>
      </xdr:nvSpPr>
      <xdr:spPr>
        <a:xfrm>
          <a:off x="485775" y="824202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09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IGUALACIÓN DE VOLUMEN</a:t>
          </a:r>
        </a:p>
      </xdr:txBody>
    </xdr:sp>
    <xdr:clientData/>
  </xdr:twoCellAnchor>
  <xdr:twoCellAnchor>
    <xdr:from>
      <xdr:col>1</xdr:col>
      <xdr:colOff>19050</xdr:colOff>
      <xdr:row>6</xdr:row>
      <xdr:rowOff>2158</xdr:rowOff>
    </xdr:from>
    <xdr:to>
      <xdr:col>19</xdr:col>
      <xdr:colOff>78125</xdr:colOff>
      <xdr:row>6</xdr:row>
      <xdr:rowOff>175284</xdr:rowOff>
    </xdr:to>
    <xdr:sp macro="" textlink="">
      <xdr:nvSpPr>
        <xdr:cNvPr id="41" name="Rectángulo: esquinas diagonales cortadas 40">
          <a:hlinkClick xmlns:r="http://schemas.openxmlformats.org/officeDocument/2006/relationships" r:id="rId11" tooltip="Desarrollo de Red"/>
          <a:extLst>
            <a:ext uri="{FF2B5EF4-FFF2-40B4-BE49-F238E27FC236}">
              <a16:creationId xmlns:a16="http://schemas.microsoft.com/office/drawing/2014/main" id="{57DBBA74-ED43-41FB-ADCA-54F8C72C4996}"/>
            </a:ext>
          </a:extLst>
        </xdr:cNvPr>
        <xdr:cNvSpPr/>
      </xdr:nvSpPr>
      <xdr:spPr>
        <a:xfrm>
          <a:off x="485775" y="1049908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DESARROLLO DE RED</a:t>
          </a:r>
        </a:p>
      </xdr:txBody>
    </xdr:sp>
    <xdr:clientData/>
  </xdr:twoCellAnchor>
  <xdr:twoCellAnchor>
    <xdr:from>
      <xdr:col>1</xdr:col>
      <xdr:colOff>19050</xdr:colOff>
      <xdr:row>7</xdr:row>
      <xdr:rowOff>37364</xdr:rowOff>
    </xdr:from>
    <xdr:to>
      <xdr:col>19</xdr:col>
      <xdr:colOff>78125</xdr:colOff>
      <xdr:row>8</xdr:row>
      <xdr:rowOff>19990</xdr:rowOff>
    </xdr:to>
    <xdr:sp macro="" textlink="">
      <xdr:nvSpPr>
        <xdr:cNvPr id="42" name="Rectángulo: esquinas diagonales cortadas 41">
          <a:hlinkClick xmlns:r="http://schemas.openxmlformats.org/officeDocument/2006/relationships" r:id="rId12" tooltip="Avance de Rango"/>
          <a:extLst>
            <a:ext uri="{FF2B5EF4-FFF2-40B4-BE49-F238E27FC236}">
              <a16:creationId xmlns:a16="http://schemas.microsoft.com/office/drawing/2014/main" id="{E8E7385D-2883-49A7-A577-4BE07D811784}"/>
            </a:ext>
          </a:extLst>
        </xdr:cNvPr>
        <xdr:cNvSpPr/>
      </xdr:nvSpPr>
      <xdr:spPr>
        <a:xfrm>
          <a:off x="485775" y="1275614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AVANCE DE RANGO</a:t>
          </a:r>
        </a:p>
      </xdr:txBody>
    </xdr:sp>
    <xdr:clientData/>
  </xdr:twoCellAnchor>
  <xdr:twoCellAnchor>
    <xdr:from>
      <xdr:col>1</xdr:col>
      <xdr:colOff>19050</xdr:colOff>
      <xdr:row>8</xdr:row>
      <xdr:rowOff>72570</xdr:rowOff>
    </xdr:from>
    <xdr:to>
      <xdr:col>19</xdr:col>
      <xdr:colOff>78125</xdr:colOff>
      <xdr:row>9</xdr:row>
      <xdr:rowOff>55196</xdr:rowOff>
    </xdr:to>
    <xdr:sp macro="" textlink="">
      <xdr:nvSpPr>
        <xdr:cNvPr id="43" name="Rectángulo: esquinas diagonales cortadas 42">
          <a:hlinkClick xmlns:r="http://schemas.openxmlformats.org/officeDocument/2006/relationships" r:id="rId13" tooltip="Seguimiento"/>
          <a:extLst>
            <a:ext uri="{FF2B5EF4-FFF2-40B4-BE49-F238E27FC236}">
              <a16:creationId xmlns:a16="http://schemas.microsoft.com/office/drawing/2014/main" id="{FD2BE730-97AC-4248-B6F7-9AD312EE4ED0}"/>
            </a:ext>
          </a:extLst>
        </xdr:cNvPr>
        <xdr:cNvSpPr/>
      </xdr:nvSpPr>
      <xdr:spPr>
        <a:xfrm>
          <a:off x="485775" y="1501320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SEGUIMIENTO</a:t>
          </a:r>
        </a:p>
      </xdr:txBody>
    </xdr:sp>
    <xdr:clientData/>
  </xdr:twoCellAnchor>
  <xdr:twoCellAnchor>
    <xdr:from>
      <xdr:col>1</xdr:col>
      <xdr:colOff>19050</xdr:colOff>
      <xdr:row>9</xdr:row>
      <xdr:rowOff>107776</xdr:rowOff>
    </xdr:from>
    <xdr:to>
      <xdr:col>19</xdr:col>
      <xdr:colOff>78125</xdr:colOff>
      <xdr:row>10</xdr:row>
      <xdr:rowOff>90402</xdr:rowOff>
    </xdr:to>
    <xdr:sp macro="" textlink="">
      <xdr:nvSpPr>
        <xdr:cNvPr id="44" name="Rectángulo: esquinas diagonales cortadas 43">
          <a:hlinkClick xmlns:r="http://schemas.openxmlformats.org/officeDocument/2006/relationships" r:id="rId14" tooltip="Patrimonial"/>
          <a:extLst>
            <a:ext uri="{FF2B5EF4-FFF2-40B4-BE49-F238E27FC236}">
              <a16:creationId xmlns:a16="http://schemas.microsoft.com/office/drawing/2014/main" id="{B19DDDEA-2C7B-4E41-880A-6E3D80F199A4}"/>
            </a:ext>
          </a:extLst>
        </xdr:cNvPr>
        <xdr:cNvSpPr/>
      </xdr:nvSpPr>
      <xdr:spPr>
        <a:xfrm>
          <a:off x="485775" y="1727026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PATRIMONIAL</a:t>
          </a:r>
        </a:p>
      </xdr:txBody>
    </xdr:sp>
    <xdr:clientData/>
  </xdr:twoCellAnchor>
  <xdr:twoCellAnchor>
    <xdr:from>
      <xdr:col>1</xdr:col>
      <xdr:colOff>19050</xdr:colOff>
      <xdr:row>11</xdr:row>
      <xdr:rowOff>178188</xdr:rowOff>
    </xdr:from>
    <xdr:to>
      <xdr:col>19</xdr:col>
      <xdr:colOff>78125</xdr:colOff>
      <xdr:row>12</xdr:row>
      <xdr:rowOff>160814</xdr:rowOff>
    </xdr:to>
    <xdr:sp macro="" textlink="">
      <xdr:nvSpPr>
        <xdr:cNvPr id="45" name="Rectángulo: esquinas diagonales cortadas 44">
          <a:hlinkClick xmlns:r="http://schemas.openxmlformats.org/officeDocument/2006/relationships" r:id="rId15" tooltip="Vacacional"/>
          <a:extLst>
            <a:ext uri="{FF2B5EF4-FFF2-40B4-BE49-F238E27FC236}">
              <a16:creationId xmlns:a16="http://schemas.microsoft.com/office/drawing/2014/main" id="{8C1DB486-85DE-452B-9C73-2736511CE501}"/>
            </a:ext>
          </a:extLst>
        </xdr:cNvPr>
        <xdr:cNvSpPr/>
      </xdr:nvSpPr>
      <xdr:spPr>
        <a:xfrm>
          <a:off x="485775" y="2178438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VACACIONAL</a:t>
          </a:r>
        </a:p>
      </xdr:txBody>
    </xdr:sp>
    <xdr:clientData/>
  </xdr:twoCellAnchor>
  <xdr:twoCellAnchor>
    <xdr:from>
      <xdr:col>1</xdr:col>
      <xdr:colOff>19050</xdr:colOff>
      <xdr:row>13</xdr:row>
      <xdr:rowOff>22894</xdr:rowOff>
    </xdr:from>
    <xdr:to>
      <xdr:col>19</xdr:col>
      <xdr:colOff>78125</xdr:colOff>
      <xdr:row>14</xdr:row>
      <xdr:rowOff>5520</xdr:rowOff>
    </xdr:to>
    <xdr:sp macro="" textlink="">
      <xdr:nvSpPr>
        <xdr:cNvPr id="46" name="Rectángulo: esquinas diagonales cortadas 45">
          <a:hlinkClick xmlns:r="http://schemas.openxmlformats.org/officeDocument/2006/relationships" r:id="rId16" tooltip="Estructural 100"/>
          <a:extLst>
            <a:ext uri="{FF2B5EF4-FFF2-40B4-BE49-F238E27FC236}">
              <a16:creationId xmlns:a16="http://schemas.microsoft.com/office/drawing/2014/main" id="{5CF64548-4B6B-464C-A32E-6887271A263D}"/>
            </a:ext>
          </a:extLst>
        </xdr:cNvPr>
        <xdr:cNvSpPr/>
      </xdr:nvSpPr>
      <xdr:spPr>
        <a:xfrm>
          <a:off x="485775" y="2404144"/>
          <a:ext cx="2116475" cy="173126"/>
        </a:xfrm>
        <a:prstGeom prst="snip2DiagRect">
          <a:avLst/>
        </a:prstGeom>
        <a:solidFill>
          <a:srgbClr val="FF0000"/>
        </a:solidFill>
        <a:effectLst>
          <a:innerShdw blurRad="63500" dist="50800" dir="18900000">
            <a:prstClr val="black">
              <a:alpha val="50000"/>
            </a:prstClr>
          </a:innerShdw>
        </a:effectLst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chemeClr val="bg1"/>
              </a:solidFill>
              <a:latin typeface="Uniform 4" panose="02000000000000000000" pitchFamily="2" charset="0"/>
              <a:ea typeface="+mn-ea"/>
              <a:cs typeface="+mn-cs"/>
            </a:rPr>
            <a:t>ESTRUCTURAL 100</a:t>
          </a:r>
        </a:p>
      </xdr:txBody>
    </xdr:sp>
    <xdr:clientData/>
  </xdr:twoCellAnchor>
  <xdr:twoCellAnchor>
    <xdr:from>
      <xdr:col>1</xdr:col>
      <xdr:colOff>19050</xdr:colOff>
      <xdr:row>14</xdr:row>
      <xdr:rowOff>58100</xdr:rowOff>
    </xdr:from>
    <xdr:to>
      <xdr:col>19</xdr:col>
      <xdr:colOff>78125</xdr:colOff>
      <xdr:row>15</xdr:row>
      <xdr:rowOff>40726</xdr:rowOff>
    </xdr:to>
    <xdr:sp macro="" textlink="">
      <xdr:nvSpPr>
        <xdr:cNvPr id="47" name="Rectángulo: esquinas diagonales cortadas 46">
          <a:hlinkClick xmlns:r="http://schemas.openxmlformats.org/officeDocument/2006/relationships" r:id="rId17" tooltip="Estructural 130"/>
          <a:extLst>
            <a:ext uri="{FF2B5EF4-FFF2-40B4-BE49-F238E27FC236}">
              <a16:creationId xmlns:a16="http://schemas.microsoft.com/office/drawing/2014/main" id="{935C571E-20E8-4FF6-B426-3B9A71549480}"/>
            </a:ext>
          </a:extLst>
        </xdr:cNvPr>
        <xdr:cNvSpPr/>
      </xdr:nvSpPr>
      <xdr:spPr>
        <a:xfrm>
          <a:off x="485775" y="2629850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ESTRUCTURAL 130</a:t>
          </a:r>
        </a:p>
      </xdr:txBody>
    </xdr:sp>
    <xdr:clientData/>
  </xdr:twoCellAnchor>
  <xdr:twoCellAnchor>
    <xdr:from>
      <xdr:col>1</xdr:col>
      <xdr:colOff>19050</xdr:colOff>
      <xdr:row>15</xdr:row>
      <xdr:rowOff>93306</xdr:rowOff>
    </xdr:from>
    <xdr:to>
      <xdr:col>19</xdr:col>
      <xdr:colOff>78125</xdr:colOff>
      <xdr:row>16</xdr:row>
      <xdr:rowOff>75932</xdr:rowOff>
    </xdr:to>
    <xdr:sp macro="" textlink="">
      <xdr:nvSpPr>
        <xdr:cNvPr id="48" name="Rectángulo: esquinas diagonales cortadas 47">
          <a:hlinkClick xmlns:r="http://schemas.openxmlformats.org/officeDocument/2006/relationships" r:id="rId18" tooltip="Fondo Global"/>
          <a:extLst>
            <a:ext uri="{FF2B5EF4-FFF2-40B4-BE49-F238E27FC236}">
              <a16:creationId xmlns:a16="http://schemas.microsoft.com/office/drawing/2014/main" id="{8D8AEA11-2BF1-49DB-A802-8FF7AF2B9000}"/>
            </a:ext>
          </a:extLst>
        </xdr:cNvPr>
        <xdr:cNvSpPr/>
      </xdr:nvSpPr>
      <xdr:spPr>
        <a:xfrm>
          <a:off x="485775" y="2855556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06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FONDO GLOBAL</a:t>
          </a:r>
        </a:p>
      </xdr:txBody>
    </xdr:sp>
    <xdr:clientData/>
  </xdr:twoCellAnchor>
  <xdr:twoCellAnchor>
    <xdr:from>
      <xdr:col>1</xdr:col>
      <xdr:colOff>19050</xdr:colOff>
      <xdr:row>16</xdr:row>
      <xdr:rowOff>128512</xdr:rowOff>
    </xdr:from>
    <xdr:to>
      <xdr:col>19</xdr:col>
      <xdr:colOff>78125</xdr:colOff>
      <xdr:row>17</xdr:row>
      <xdr:rowOff>111138</xdr:rowOff>
    </xdr:to>
    <xdr:sp macro="" textlink="">
      <xdr:nvSpPr>
        <xdr:cNvPr id="49" name="Rectángulo: esquinas diagonales cortadas 48">
          <a:hlinkClick xmlns:r="http://schemas.openxmlformats.org/officeDocument/2006/relationships" r:id="rId19" tooltip="Fondo Global Diamante"/>
          <a:extLst>
            <a:ext uri="{FF2B5EF4-FFF2-40B4-BE49-F238E27FC236}">
              <a16:creationId xmlns:a16="http://schemas.microsoft.com/office/drawing/2014/main" id="{5F93F171-F2D2-48DE-940E-88481B195A87}"/>
            </a:ext>
          </a:extLst>
        </xdr:cNvPr>
        <xdr:cNvSpPr/>
      </xdr:nvSpPr>
      <xdr:spPr>
        <a:xfrm>
          <a:off x="485775" y="3081262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06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FONDO GLOBAL DIAMANTE</a:t>
          </a:r>
        </a:p>
      </xdr:txBody>
    </xdr:sp>
    <xdr:clientData/>
  </xdr:twoCellAnchor>
  <xdr:twoCellAnchor>
    <xdr:from>
      <xdr:col>1</xdr:col>
      <xdr:colOff>19050</xdr:colOff>
      <xdr:row>17</xdr:row>
      <xdr:rowOff>163719</xdr:rowOff>
    </xdr:from>
    <xdr:to>
      <xdr:col>19</xdr:col>
      <xdr:colOff>78125</xdr:colOff>
      <xdr:row>18</xdr:row>
      <xdr:rowOff>146345</xdr:rowOff>
    </xdr:to>
    <xdr:sp macro="" textlink="">
      <xdr:nvSpPr>
        <xdr:cNvPr id="50" name="Rectángulo: esquinas diagonales cortadas 49">
          <a:hlinkClick xmlns:r="http://schemas.openxmlformats.org/officeDocument/2006/relationships" r:id="rId20" tooltip="Premios"/>
          <a:extLst>
            <a:ext uri="{FF2B5EF4-FFF2-40B4-BE49-F238E27FC236}">
              <a16:creationId xmlns:a16="http://schemas.microsoft.com/office/drawing/2014/main" id="{394EAA94-D639-4A25-A07B-74BE1CCBBA77}"/>
            </a:ext>
          </a:extLst>
        </xdr:cNvPr>
        <xdr:cNvSpPr/>
      </xdr:nvSpPr>
      <xdr:spPr>
        <a:xfrm>
          <a:off x="485775" y="3306969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PREMIOS</a:t>
          </a:r>
        </a:p>
      </xdr:txBody>
    </xdr:sp>
    <xdr:clientData/>
  </xdr:twoCellAnchor>
  <xdr:twoCellAnchor>
    <xdr:from>
      <xdr:col>1</xdr:col>
      <xdr:colOff>19050</xdr:colOff>
      <xdr:row>10</xdr:row>
      <xdr:rowOff>142982</xdr:rowOff>
    </xdr:from>
    <xdr:to>
      <xdr:col>19</xdr:col>
      <xdr:colOff>78125</xdr:colOff>
      <xdr:row>11</xdr:row>
      <xdr:rowOff>125608</xdr:rowOff>
    </xdr:to>
    <xdr:sp macro="" textlink="">
      <xdr:nvSpPr>
        <xdr:cNvPr id="51" name="Rectángulo: esquinas diagonales cortadas 50">
          <a:hlinkClick xmlns:r="http://schemas.openxmlformats.org/officeDocument/2006/relationships" r:id="rId21" tooltip="Multigeneracional"/>
          <a:extLst>
            <a:ext uri="{FF2B5EF4-FFF2-40B4-BE49-F238E27FC236}">
              <a16:creationId xmlns:a16="http://schemas.microsoft.com/office/drawing/2014/main" id="{5351A85B-F81C-48A0-8055-D477B0E0EC7E}"/>
            </a:ext>
          </a:extLst>
        </xdr:cNvPr>
        <xdr:cNvSpPr/>
      </xdr:nvSpPr>
      <xdr:spPr>
        <a:xfrm>
          <a:off x="485775" y="1952732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MULTIGENERACIONAL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72365</xdr:rowOff>
    </xdr:from>
    <xdr:to>
      <xdr:col>0</xdr:col>
      <xdr:colOff>267891</xdr:colOff>
      <xdr:row>15</xdr:row>
      <xdr:rowOff>141668</xdr:rowOff>
    </xdr:to>
    <xdr:sp macro="" textlink="">
      <xdr:nvSpPr>
        <xdr:cNvPr id="2" name="Diagrama de flujo: operación manua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E2E48A-B86B-4AC2-BC60-D10C77EC5CBF}"/>
            </a:ext>
          </a:extLst>
        </xdr:cNvPr>
        <xdr:cNvSpPr/>
      </xdr:nvSpPr>
      <xdr:spPr>
        <a:xfrm rot="16200000">
          <a:off x="-186456" y="2449571"/>
          <a:ext cx="640803" cy="267891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solidFill>
          <a:srgbClr val="FF0000"/>
        </a:solidFill>
        <a:ln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BONOS</a:t>
          </a:r>
        </a:p>
      </xdr:txBody>
    </xdr:sp>
    <xdr:clientData/>
  </xdr:twoCellAnchor>
  <xdr:twoCellAnchor>
    <xdr:from>
      <xdr:col>0</xdr:col>
      <xdr:colOff>1</xdr:colOff>
      <xdr:row>15</xdr:row>
      <xdr:rowOff>58614</xdr:rowOff>
    </xdr:from>
    <xdr:to>
      <xdr:col>0</xdr:col>
      <xdr:colOff>207248</xdr:colOff>
      <xdr:row>19</xdr:row>
      <xdr:rowOff>3941</xdr:rowOff>
    </xdr:to>
    <xdr:sp macro="" textlink="">
      <xdr:nvSpPr>
        <xdr:cNvPr id="18" name="Diagrama de flujo: operación manual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6C9F27-D18A-46F6-800F-96A716E1A65F}"/>
            </a:ext>
          </a:extLst>
        </xdr:cNvPr>
        <xdr:cNvSpPr/>
      </xdr:nvSpPr>
      <xdr:spPr>
        <a:xfrm rot="16200000">
          <a:off x="-250039" y="3070904"/>
          <a:ext cx="707327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7030A0"/>
          </a:fgClr>
          <a:bgClr>
            <a:srgbClr val="C00000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RANGOS</a:t>
          </a:r>
        </a:p>
      </xdr:txBody>
    </xdr:sp>
    <xdr:clientData/>
  </xdr:twoCellAnchor>
  <xdr:twoCellAnchor>
    <xdr:from>
      <xdr:col>0</xdr:col>
      <xdr:colOff>0</xdr:colOff>
      <xdr:row>7</xdr:row>
      <xdr:rowOff>161156</xdr:rowOff>
    </xdr:from>
    <xdr:to>
      <xdr:col>0</xdr:col>
      <xdr:colOff>207247</xdr:colOff>
      <xdr:row>12</xdr:row>
      <xdr:rowOff>125355</xdr:rowOff>
    </xdr:to>
    <xdr:sp macro="" textlink="">
      <xdr:nvSpPr>
        <xdr:cNvPr id="19" name="Diagrama de flujo: operación manual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753B23D-2541-4D53-83B2-73A85C530D57}"/>
            </a:ext>
          </a:extLst>
        </xdr:cNvPr>
        <xdr:cNvSpPr/>
      </xdr:nvSpPr>
      <xdr:spPr>
        <a:xfrm rot="16200000">
          <a:off x="-354726" y="1754132"/>
          <a:ext cx="916699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2060"/>
          </a:fgClr>
          <a:bgClr>
            <a:srgbClr val="00FFFF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SIMULADOR</a:t>
          </a:r>
        </a:p>
      </xdr:txBody>
    </xdr:sp>
    <xdr:clientData/>
  </xdr:twoCellAnchor>
  <xdr:twoCellAnchor>
    <xdr:from>
      <xdr:col>0</xdr:col>
      <xdr:colOff>1</xdr:colOff>
      <xdr:row>4</xdr:row>
      <xdr:rowOff>29340</xdr:rowOff>
    </xdr:from>
    <xdr:to>
      <xdr:col>0</xdr:col>
      <xdr:colOff>207249</xdr:colOff>
      <xdr:row>8</xdr:row>
      <xdr:rowOff>36345</xdr:rowOff>
    </xdr:to>
    <xdr:sp macro="" textlink="">
      <xdr:nvSpPr>
        <xdr:cNvPr id="20" name="Diagrama de flujo: operación manual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BB7F1F7-E2D1-4D82-85E5-7F5F068B61D7}"/>
            </a:ext>
          </a:extLst>
        </xdr:cNvPr>
        <xdr:cNvSpPr/>
      </xdr:nvSpPr>
      <xdr:spPr>
        <a:xfrm rot="16200000">
          <a:off x="-280878" y="976969"/>
          <a:ext cx="769005" cy="207248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2060"/>
          </a:fgClr>
          <a:bgClr>
            <a:schemeClr val="accent1">
              <a:lumMod val="60000"/>
              <a:lumOff val="40000"/>
            </a:schemeClr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GUÍA SIM</a:t>
          </a:r>
        </a:p>
      </xdr:txBody>
    </xdr:sp>
    <xdr:clientData/>
  </xdr:twoCellAnchor>
  <xdr:twoCellAnchor>
    <xdr:from>
      <xdr:col>0</xdr:col>
      <xdr:colOff>3</xdr:colOff>
      <xdr:row>1</xdr:row>
      <xdr:rowOff>0</xdr:rowOff>
    </xdr:from>
    <xdr:to>
      <xdr:col>0</xdr:col>
      <xdr:colOff>207252</xdr:colOff>
      <xdr:row>4</xdr:row>
      <xdr:rowOff>107729</xdr:rowOff>
    </xdr:to>
    <xdr:sp macro="" textlink="">
      <xdr:nvSpPr>
        <xdr:cNvPr id="21" name="Diagrama de flujo: operación manual 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B1D0EE0-4392-4C84-9AF1-EC34904E200C}"/>
            </a:ext>
          </a:extLst>
        </xdr:cNvPr>
        <xdr:cNvSpPr/>
      </xdr:nvSpPr>
      <xdr:spPr>
        <a:xfrm rot="16200000">
          <a:off x="-235987" y="331240"/>
          <a:ext cx="679229" cy="207249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359E"/>
          </a:fgClr>
          <a:bgClr>
            <a:schemeClr val="accent1">
              <a:lumMod val="60000"/>
              <a:lumOff val="40000"/>
            </a:schemeClr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INICIO</a:t>
          </a:r>
        </a:p>
      </xdr:txBody>
    </xdr:sp>
    <xdr:clientData/>
  </xdr:twoCellAnchor>
  <xdr:twoCellAnchor editAs="oneCell">
    <xdr:from>
      <xdr:col>20</xdr:col>
      <xdr:colOff>0</xdr:colOff>
      <xdr:row>0</xdr:row>
      <xdr:rowOff>39413</xdr:rowOff>
    </xdr:from>
    <xdr:to>
      <xdr:col>85</xdr:col>
      <xdr:colOff>59871</xdr:colOff>
      <xdr:row>18</xdr:row>
      <xdr:rowOff>190500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2FB3109-7A71-468D-810F-C5002B63A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017" y="39413"/>
          <a:ext cx="7317828" cy="3488121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</xdr:row>
      <xdr:rowOff>66675</xdr:rowOff>
    </xdr:from>
    <xdr:to>
      <xdr:col>19</xdr:col>
      <xdr:colOff>78125</xdr:colOff>
      <xdr:row>2</xdr:row>
      <xdr:rowOff>34460</xdr:rowOff>
    </xdr:to>
    <xdr:sp macro="" textlink="">
      <xdr:nvSpPr>
        <xdr:cNvPr id="37" name="Rectángulo: esquinas diagonales cortadas 36">
          <a:hlinkClick xmlns:r="http://schemas.openxmlformats.org/officeDocument/2006/relationships" r:id="rId7" tooltip="Cliente"/>
          <a:extLst>
            <a:ext uri="{FF2B5EF4-FFF2-40B4-BE49-F238E27FC236}">
              <a16:creationId xmlns:a16="http://schemas.microsoft.com/office/drawing/2014/main" id="{A321F2D3-5349-47A3-93C6-05A087CC7FEC}"/>
            </a:ext>
          </a:extLst>
        </xdr:cNvPr>
        <xdr:cNvSpPr/>
      </xdr:nvSpPr>
      <xdr:spPr>
        <a:xfrm>
          <a:off x="485775" y="161925"/>
          <a:ext cx="2116475" cy="158285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CLIENTE</a:t>
          </a:r>
        </a:p>
      </xdr:txBody>
    </xdr:sp>
    <xdr:clientData/>
  </xdr:twoCellAnchor>
  <xdr:twoCellAnchor>
    <xdr:from>
      <xdr:col>1</xdr:col>
      <xdr:colOff>19050</xdr:colOff>
      <xdr:row>2</xdr:row>
      <xdr:rowOff>87040</xdr:rowOff>
    </xdr:from>
    <xdr:to>
      <xdr:col>19</xdr:col>
      <xdr:colOff>78125</xdr:colOff>
      <xdr:row>3</xdr:row>
      <xdr:rowOff>69666</xdr:rowOff>
    </xdr:to>
    <xdr:sp macro="" textlink="">
      <xdr:nvSpPr>
        <xdr:cNvPr id="38" name="Rectángulo: esquinas diagonales cortadas 37">
          <a:hlinkClick xmlns:r="http://schemas.openxmlformats.org/officeDocument/2006/relationships" r:id="rId8" tooltip="Patrocinio"/>
          <a:extLst>
            <a:ext uri="{FF2B5EF4-FFF2-40B4-BE49-F238E27FC236}">
              <a16:creationId xmlns:a16="http://schemas.microsoft.com/office/drawing/2014/main" id="{5B4D508B-2CC3-46EC-803B-A4BB0FC6D407}"/>
            </a:ext>
          </a:extLst>
        </xdr:cNvPr>
        <xdr:cNvSpPr/>
      </xdr:nvSpPr>
      <xdr:spPr>
        <a:xfrm>
          <a:off x="485775" y="372790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PATROCINIO</a:t>
          </a:r>
        </a:p>
      </xdr:txBody>
    </xdr:sp>
    <xdr:clientData/>
  </xdr:twoCellAnchor>
  <xdr:twoCellAnchor>
    <xdr:from>
      <xdr:col>1</xdr:col>
      <xdr:colOff>19050</xdr:colOff>
      <xdr:row>3</xdr:row>
      <xdr:rowOff>122246</xdr:rowOff>
    </xdr:from>
    <xdr:to>
      <xdr:col>19</xdr:col>
      <xdr:colOff>78125</xdr:colOff>
      <xdr:row>4</xdr:row>
      <xdr:rowOff>104872</xdr:rowOff>
    </xdr:to>
    <xdr:sp macro="" textlink="">
      <xdr:nvSpPr>
        <xdr:cNvPr id="39" name="Rectángulo: esquinas diagonales cortadas 38">
          <a:hlinkClick xmlns:r="http://schemas.openxmlformats.org/officeDocument/2006/relationships" r:id="rId9" tooltip="Formación de Equipo"/>
          <a:extLst>
            <a:ext uri="{FF2B5EF4-FFF2-40B4-BE49-F238E27FC236}">
              <a16:creationId xmlns:a16="http://schemas.microsoft.com/office/drawing/2014/main" id="{7FDF29C2-89A9-4116-95A5-D191D7E2C474}"/>
            </a:ext>
          </a:extLst>
        </xdr:cNvPr>
        <xdr:cNvSpPr/>
      </xdr:nvSpPr>
      <xdr:spPr>
        <a:xfrm>
          <a:off x="485775" y="598496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FORMACIÓN DE EQUIPO </a:t>
          </a:r>
        </a:p>
      </xdr:txBody>
    </xdr:sp>
    <xdr:clientData/>
  </xdr:twoCellAnchor>
  <xdr:twoCellAnchor>
    <xdr:from>
      <xdr:col>1</xdr:col>
      <xdr:colOff>19050</xdr:colOff>
      <xdr:row>4</xdr:row>
      <xdr:rowOff>157452</xdr:rowOff>
    </xdr:from>
    <xdr:to>
      <xdr:col>19</xdr:col>
      <xdr:colOff>78125</xdr:colOff>
      <xdr:row>5</xdr:row>
      <xdr:rowOff>140078</xdr:rowOff>
    </xdr:to>
    <xdr:sp macro="" textlink="">
      <xdr:nvSpPr>
        <xdr:cNvPr id="40" name="Rectángulo: esquinas diagonales cortadas 39">
          <a:hlinkClick xmlns:r="http://schemas.openxmlformats.org/officeDocument/2006/relationships" r:id="rId10" tooltip="Igualación de Volumen"/>
          <a:extLst>
            <a:ext uri="{FF2B5EF4-FFF2-40B4-BE49-F238E27FC236}">
              <a16:creationId xmlns:a16="http://schemas.microsoft.com/office/drawing/2014/main" id="{CE94A1C1-6602-4D2B-A383-91F6772CBF5C}"/>
            </a:ext>
          </a:extLst>
        </xdr:cNvPr>
        <xdr:cNvSpPr/>
      </xdr:nvSpPr>
      <xdr:spPr>
        <a:xfrm>
          <a:off x="485775" y="824202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09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IGUALACIÓN DE VOLUMEN</a:t>
          </a:r>
        </a:p>
      </xdr:txBody>
    </xdr:sp>
    <xdr:clientData/>
  </xdr:twoCellAnchor>
  <xdr:twoCellAnchor>
    <xdr:from>
      <xdr:col>1</xdr:col>
      <xdr:colOff>19050</xdr:colOff>
      <xdr:row>6</xdr:row>
      <xdr:rowOff>2158</xdr:rowOff>
    </xdr:from>
    <xdr:to>
      <xdr:col>19</xdr:col>
      <xdr:colOff>78125</xdr:colOff>
      <xdr:row>6</xdr:row>
      <xdr:rowOff>175284</xdr:rowOff>
    </xdr:to>
    <xdr:sp macro="" textlink="">
      <xdr:nvSpPr>
        <xdr:cNvPr id="41" name="Rectángulo: esquinas diagonales cortadas 40">
          <a:hlinkClick xmlns:r="http://schemas.openxmlformats.org/officeDocument/2006/relationships" r:id="rId11" tooltip="Desarrollo de Red"/>
          <a:extLst>
            <a:ext uri="{FF2B5EF4-FFF2-40B4-BE49-F238E27FC236}">
              <a16:creationId xmlns:a16="http://schemas.microsoft.com/office/drawing/2014/main" id="{D3A56AEF-C3FA-4CD1-82EF-A28B7AF40ADB}"/>
            </a:ext>
          </a:extLst>
        </xdr:cNvPr>
        <xdr:cNvSpPr/>
      </xdr:nvSpPr>
      <xdr:spPr>
        <a:xfrm>
          <a:off x="485775" y="1049908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DESARROLLO DE RED</a:t>
          </a:r>
        </a:p>
      </xdr:txBody>
    </xdr:sp>
    <xdr:clientData/>
  </xdr:twoCellAnchor>
  <xdr:twoCellAnchor>
    <xdr:from>
      <xdr:col>1</xdr:col>
      <xdr:colOff>19050</xdr:colOff>
      <xdr:row>7</xdr:row>
      <xdr:rowOff>37364</xdr:rowOff>
    </xdr:from>
    <xdr:to>
      <xdr:col>19</xdr:col>
      <xdr:colOff>78125</xdr:colOff>
      <xdr:row>8</xdr:row>
      <xdr:rowOff>19990</xdr:rowOff>
    </xdr:to>
    <xdr:sp macro="" textlink="">
      <xdr:nvSpPr>
        <xdr:cNvPr id="42" name="Rectángulo: esquinas diagonales cortadas 41">
          <a:hlinkClick xmlns:r="http://schemas.openxmlformats.org/officeDocument/2006/relationships" r:id="rId12" tooltip="Avance de Rango"/>
          <a:extLst>
            <a:ext uri="{FF2B5EF4-FFF2-40B4-BE49-F238E27FC236}">
              <a16:creationId xmlns:a16="http://schemas.microsoft.com/office/drawing/2014/main" id="{628733BB-9505-44DD-8242-7C90B83B9EEA}"/>
            </a:ext>
          </a:extLst>
        </xdr:cNvPr>
        <xdr:cNvSpPr/>
      </xdr:nvSpPr>
      <xdr:spPr>
        <a:xfrm>
          <a:off x="485775" y="1275614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AVANCE DE RANGO</a:t>
          </a:r>
        </a:p>
      </xdr:txBody>
    </xdr:sp>
    <xdr:clientData/>
  </xdr:twoCellAnchor>
  <xdr:twoCellAnchor>
    <xdr:from>
      <xdr:col>1</xdr:col>
      <xdr:colOff>19050</xdr:colOff>
      <xdr:row>8</xdr:row>
      <xdr:rowOff>72570</xdr:rowOff>
    </xdr:from>
    <xdr:to>
      <xdr:col>19</xdr:col>
      <xdr:colOff>78125</xdr:colOff>
      <xdr:row>9</xdr:row>
      <xdr:rowOff>55196</xdr:rowOff>
    </xdr:to>
    <xdr:sp macro="" textlink="">
      <xdr:nvSpPr>
        <xdr:cNvPr id="43" name="Rectángulo: esquinas diagonales cortadas 42">
          <a:hlinkClick xmlns:r="http://schemas.openxmlformats.org/officeDocument/2006/relationships" r:id="rId13" tooltip="Seguimiento"/>
          <a:extLst>
            <a:ext uri="{FF2B5EF4-FFF2-40B4-BE49-F238E27FC236}">
              <a16:creationId xmlns:a16="http://schemas.microsoft.com/office/drawing/2014/main" id="{92C081C5-BD6C-4613-B2F6-3987A797703B}"/>
            </a:ext>
          </a:extLst>
        </xdr:cNvPr>
        <xdr:cNvSpPr/>
      </xdr:nvSpPr>
      <xdr:spPr>
        <a:xfrm>
          <a:off x="485775" y="1501320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SEGUIMIENTO</a:t>
          </a:r>
        </a:p>
      </xdr:txBody>
    </xdr:sp>
    <xdr:clientData/>
  </xdr:twoCellAnchor>
  <xdr:twoCellAnchor>
    <xdr:from>
      <xdr:col>1</xdr:col>
      <xdr:colOff>19050</xdr:colOff>
      <xdr:row>9</xdr:row>
      <xdr:rowOff>107776</xdr:rowOff>
    </xdr:from>
    <xdr:to>
      <xdr:col>19</xdr:col>
      <xdr:colOff>78125</xdr:colOff>
      <xdr:row>10</xdr:row>
      <xdr:rowOff>90402</xdr:rowOff>
    </xdr:to>
    <xdr:sp macro="" textlink="">
      <xdr:nvSpPr>
        <xdr:cNvPr id="44" name="Rectángulo: esquinas diagonales cortadas 43">
          <a:hlinkClick xmlns:r="http://schemas.openxmlformats.org/officeDocument/2006/relationships" r:id="rId14" tooltip="Patrimonial"/>
          <a:extLst>
            <a:ext uri="{FF2B5EF4-FFF2-40B4-BE49-F238E27FC236}">
              <a16:creationId xmlns:a16="http://schemas.microsoft.com/office/drawing/2014/main" id="{D0AA5C9D-4B2D-477D-96E9-7A3E0135BC0B}"/>
            </a:ext>
          </a:extLst>
        </xdr:cNvPr>
        <xdr:cNvSpPr/>
      </xdr:nvSpPr>
      <xdr:spPr>
        <a:xfrm>
          <a:off x="485775" y="1727026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PATRIMONIAL</a:t>
          </a:r>
        </a:p>
      </xdr:txBody>
    </xdr:sp>
    <xdr:clientData/>
  </xdr:twoCellAnchor>
  <xdr:twoCellAnchor>
    <xdr:from>
      <xdr:col>1</xdr:col>
      <xdr:colOff>19050</xdr:colOff>
      <xdr:row>11</xdr:row>
      <xdr:rowOff>178188</xdr:rowOff>
    </xdr:from>
    <xdr:to>
      <xdr:col>19</xdr:col>
      <xdr:colOff>78125</xdr:colOff>
      <xdr:row>12</xdr:row>
      <xdr:rowOff>160814</xdr:rowOff>
    </xdr:to>
    <xdr:sp macro="" textlink="">
      <xdr:nvSpPr>
        <xdr:cNvPr id="45" name="Rectángulo: esquinas diagonales cortadas 44">
          <a:hlinkClick xmlns:r="http://schemas.openxmlformats.org/officeDocument/2006/relationships" r:id="rId15" tooltip="Vacacional"/>
          <a:extLst>
            <a:ext uri="{FF2B5EF4-FFF2-40B4-BE49-F238E27FC236}">
              <a16:creationId xmlns:a16="http://schemas.microsoft.com/office/drawing/2014/main" id="{EFA56A6F-31C9-4933-995F-37C9CE75FB42}"/>
            </a:ext>
          </a:extLst>
        </xdr:cNvPr>
        <xdr:cNvSpPr/>
      </xdr:nvSpPr>
      <xdr:spPr>
        <a:xfrm>
          <a:off x="485775" y="2178438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VACACIONAL</a:t>
          </a:r>
        </a:p>
      </xdr:txBody>
    </xdr:sp>
    <xdr:clientData/>
  </xdr:twoCellAnchor>
  <xdr:twoCellAnchor>
    <xdr:from>
      <xdr:col>1</xdr:col>
      <xdr:colOff>19050</xdr:colOff>
      <xdr:row>13</xdr:row>
      <xdr:rowOff>22894</xdr:rowOff>
    </xdr:from>
    <xdr:to>
      <xdr:col>19</xdr:col>
      <xdr:colOff>78125</xdr:colOff>
      <xdr:row>14</xdr:row>
      <xdr:rowOff>5520</xdr:rowOff>
    </xdr:to>
    <xdr:sp macro="" textlink="">
      <xdr:nvSpPr>
        <xdr:cNvPr id="46" name="Rectángulo: esquinas diagonales cortadas 45">
          <a:hlinkClick xmlns:r="http://schemas.openxmlformats.org/officeDocument/2006/relationships" r:id="rId16" tooltip="Estructural 100"/>
          <a:extLst>
            <a:ext uri="{FF2B5EF4-FFF2-40B4-BE49-F238E27FC236}">
              <a16:creationId xmlns:a16="http://schemas.microsoft.com/office/drawing/2014/main" id="{274BB39E-3ADD-46B1-B4BF-79469AC9FE1B}"/>
            </a:ext>
          </a:extLst>
        </xdr:cNvPr>
        <xdr:cNvSpPr/>
      </xdr:nvSpPr>
      <xdr:spPr>
        <a:xfrm>
          <a:off x="485775" y="2404144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ESTRUCTURAL 100</a:t>
          </a:r>
        </a:p>
      </xdr:txBody>
    </xdr:sp>
    <xdr:clientData/>
  </xdr:twoCellAnchor>
  <xdr:twoCellAnchor>
    <xdr:from>
      <xdr:col>1</xdr:col>
      <xdr:colOff>19050</xdr:colOff>
      <xdr:row>14</xdr:row>
      <xdr:rowOff>58100</xdr:rowOff>
    </xdr:from>
    <xdr:to>
      <xdr:col>19</xdr:col>
      <xdr:colOff>78125</xdr:colOff>
      <xdr:row>15</xdr:row>
      <xdr:rowOff>40726</xdr:rowOff>
    </xdr:to>
    <xdr:sp macro="" textlink="">
      <xdr:nvSpPr>
        <xdr:cNvPr id="47" name="Rectángulo: esquinas diagonales cortadas 46">
          <a:hlinkClick xmlns:r="http://schemas.openxmlformats.org/officeDocument/2006/relationships" r:id="rId17" tooltip="Estructural 130"/>
          <a:extLst>
            <a:ext uri="{FF2B5EF4-FFF2-40B4-BE49-F238E27FC236}">
              <a16:creationId xmlns:a16="http://schemas.microsoft.com/office/drawing/2014/main" id="{756A058F-FC99-4302-8EB0-863A47B72EA0}"/>
            </a:ext>
          </a:extLst>
        </xdr:cNvPr>
        <xdr:cNvSpPr/>
      </xdr:nvSpPr>
      <xdr:spPr>
        <a:xfrm>
          <a:off x="485775" y="2629850"/>
          <a:ext cx="2116475" cy="173126"/>
        </a:xfrm>
        <a:prstGeom prst="snip2DiagRect">
          <a:avLst/>
        </a:prstGeom>
        <a:solidFill>
          <a:srgbClr val="FF0000"/>
        </a:solidFill>
        <a:effectLst>
          <a:innerShdw blurRad="63500" dist="50800" dir="18900000">
            <a:prstClr val="black">
              <a:alpha val="50000"/>
            </a:prstClr>
          </a:innerShdw>
        </a:effectLst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chemeClr val="bg1"/>
              </a:solidFill>
              <a:latin typeface="Uniform 4" panose="02000000000000000000" pitchFamily="2" charset="0"/>
              <a:ea typeface="+mn-ea"/>
              <a:cs typeface="+mn-cs"/>
            </a:rPr>
            <a:t>ESTRUCTURAL 130</a:t>
          </a:r>
        </a:p>
      </xdr:txBody>
    </xdr:sp>
    <xdr:clientData/>
  </xdr:twoCellAnchor>
  <xdr:twoCellAnchor>
    <xdr:from>
      <xdr:col>1</xdr:col>
      <xdr:colOff>19050</xdr:colOff>
      <xdr:row>15</xdr:row>
      <xdr:rowOff>93306</xdr:rowOff>
    </xdr:from>
    <xdr:to>
      <xdr:col>19</xdr:col>
      <xdr:colOff>78125</xdr:colOff>
      <xdr:row>16</xdr:row>
      <xdr:rowOff>75932</xdr:rowOff>
    </xdr:to>
    <xdr:sp macro="" textlink="">
      <xdr:nvSpPr>
        <xdr:cNvPr id="48" name="Rectángulo: esquinas diagonales cortadas 47">
          <a:hlinkClick xmlns:r="http://schemas.openxmlformats.org/officeDocument/2006/relationships" r:id="rId18" tooltip="Fondo Global"/>
          <a:extLst>
            <a:ext uri="{FF2B5EF4-FFF2-40B4-BE49-F238E27FC236}">
              <a16:creationId xmlns:a16="http://schemas.microsoft.com/office/drawing/2014/main" id="{4ABBFD2A-B5E9-48E7-A37E-A7CB45477D13}"/>
            </a:ext>
          </a:extLst>
        </xdr:cNvPr>
        <xdr:cNvSpPr/>
      </xdr:nvSpPr>
      <xdr:spPr>
        <a:xfrm>
          <a:off x="485775" y="2855556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06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FONDO GLOBAL</a:t>
          </a:r>
        </a:p>
      </xdr:txBody>
    </xdr:sp>
    <xdr:clientData/>
  </xdr:twoCellAnchor>
  <xdr:twoCellAnchor>
    <xdr:from>
      <xdr:col>1</xdr:col>
      <xdr:colOff>19050</xdr:colOff>
      <xdr:row>16</xdr:row>
      <xdr:rowOff>128512</xdr:rowOff>
    </xdr:from>
    <xdr:to>
      <xdr:col>19</xdr:col>
      <xdr:colOff>78125</xdr:colOff>
      <xdr:row>17</xdr:row>
      <xdr:rowOff>111138</xdr:rowOff>
    </xdr:to>
    <xdr:sp macro="" textlink="">
      <xdr:nvSpPr>
        <xdr:cNvPr id="49" name="Rectángulo: esquinas diagonales cortadas 48">
          <a:hlinkClick xmlns:r="http://schemas.openxmlformats.org/officeDocument/2006/relationships" r:id="rId19" tooltip="Fondo Global Diamante"/>
          <a:extLst>
            <a:ext uri="{FF2B5EF4-FFF2-40B4-BE49-F238E27FC236}">
              <a16:creationId xmlns:a16="http://schemas.microsoft.com/office/drawing/2014/main" id="{C014DC00-C54F-4F91-AE80-EF91521B2EEA}"/>
            </a:ext>
          </a:extLst>
        </xdr:cNvPr>
        <xdr:cNvSpPr/>
      </xdr:nvSpPr>
      <xdr:spPr>
        <a:xfrm>
          <a:off x="485775" y="3081262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06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FONDO GLOBAL DIAMANTE</a:t>
          </a:r>
        </a:p>
      </xdr:txBody>
    </xdr:sp>
    <xdr:clientData/>
  </xdr:twoCellAnchor>
  <xdr:twoCellAnchor>
    <xdr:from>
      <xdr:col>1</xdr:col>
      <xdr:colOff>19050</xdr:colOff>
      <xdr:row>17</xdr:row>
      <xdr:rowOff>163719</xdr:rowOff>
    </xdr:from>
    <xdr:to>
      <xdr:col>19</xdr:col>
      <xdr:colOff>78125</xdr:colOff>
      <xdr:row>18</xdr:row>
      <xdr:rowOff>146345</xdr:rowOff>
    </xdr:to>
    <xdr:sp macro="" textlink="">
      <xdr:nvSpPr>
        <xdr:cNvPr id="50" name="Rectángulo: esquinas diagonales cortadas 49">
          <a:hlinkClick xmlns:r="http://schemas.openxmlformats.org/officeDocument/2006/relationships" r:id="rId20" tooltip="Premios"/>
          <a:extLst>
            <a:ext uri="{FF2B5EF4-FFF2-40B4-BE49-F238E27FC236}">
              <a16:creationId xmlns:a16="http://schemas.microsoft.com/office/drawing/2014/main" id="{E8A643C9-5EB0-4DB0-B8D7-D2B0448AC284}"/>
            </a:ext>
          </a:extLst>
        </xdr:cNvPr>
        <xdr:cNvSpPr/>
      </xdr:nvSpPr>
      <xdr:spPr>
        <a:xfrm>
          <a:off x="485775" y="3306969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PREMIOS</a:t>
          </a:r>
        </a:p>
      </xdr:txBody>
    </xdr:sp>
    <xdr:clientData/>
  </xdr:twoCellAnchor>
  <xdr:twoCellAnchor>
    <xdr:from>
      <xdr:col>1</xdr:col>
      <xdr:colOff>19050</xdr:colOff>
      <xdr:row>10</xdr:row>
      <xdr:rowOff>142982</xdr:rowOff>
    </xdr:from>
    <xdr:to>
      <xdr:col>19</xdr:col>
      <xdr:colOff>78125</xdr:colOff>
      <xdr:row>11</xdr:row>
      <xdr:rowOff>125608</xdr:rowOff>
    </xdr:to>
    <xdr:sp macro="" textlink="">
      <xdr:nvSpPr>
        <xdr:cNvPr id="51" name="Rectángulo: esquinas diagonales cortadas 50">
          <a:hlinkClick xmlns:r="http://schemas.openxmlformats.org/officeDocument/2006/relationships" r:id="rId21" tooltip="Multigeneracional"/>
          <a:extLst>
            <a:ext uri="{FF2B5EF4-FFF2-40B4-BE49-F238E27FC236}">
              <a16:creationId xmlns:a16="http://schemas.microsoft.com/office/drawing/2014/main" id="{1DA7EAD2-E5B7-498C-8E55-0A2EFA553C16}"/>
            </a:ext>
          </a:extLst>
        </xdr:cNvPr>
        <xdr:cNvSpPr/>
      </xdr:nvSpPr>
      <xdr:spPr>
        <a:xfrm>
          <a:off x="485775" y="1952732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MULTIGENERACIONAL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72365</xdr:rowOff>
    </xdr:from>
    <xdr:to>
      <xdr:col>0</xdr:col>
      <xdr:colOff>267891</xdr:colOff>
      <xdr:row>15</xdr:row>
      <xdr:rowOff>141668</xdr:rowOff>
    </xdr:to>
    <xdr:sp macro="" textlink="">
      <xdr:nvSpPr>
        <xdr:cNvPr id="2" name="Diagrama de flujo: operación manua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5DD5C1-205F-41FD-A826-3E2E6A8269AF}"/>
            </a:ext>
          </a:extLst>
        </xdr:cNvPr>
        <xdr:cNvSpPr/>
      </xdr:nvSpPr>
      <xdr:spPr>
        <a:xfrm rot="16200000">
          <a:off x="-186456" y="2449571"/>
          <a:ext cx="640803" cy="267891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solidFill>
          <a:srgbClr val="FF0000"/>
        </a:solidFill>
        <a:ln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BONOS</a:t>
          </a:r>
        </a:p>
      </xdr:txBody>
    </xdr:sp>
    <xdr:clientData/>
  </xdr:twoCellAnchor>
  <xdr:twoCellAnchor>
    <xdr:from>
      <xdr:col>0</xdr:col>
      <xdr:colOff>1</xdr:colOff>
      <xdr:row>15</xdr:row>
      <xdr:rowOff>58614</xdr:rowOff>
    </xdr:from>
    <xdr:to>
      <xdr:col>0</xdr:col>
      <xdr:colOff>207248</xdr:colOff>
      <xdr:row>19</xdr:row>
      <xdr:rowOff>3941</xdr:rowOff>
    </xdr:to>
    <xdr:sp macro="" textlink="">
      <xdr:nvSpPr>
        <xdr:cNvPr id="18" name="Diagrama de flujo: operación manual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84E156-6C65-4E86-8813-49BBB4E29DD9}"/>
            </a:ext>
          </a:extLst>
        </xdr:cNvPr>
        <xdr:cNvSpPr/>
      </xdr:nvSpPr>
      <xdr:spPr>
        <a:xfrm rot="16200000">
          <a:off x="-250039" y="3070904"/>
          <a:ext cx="707327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7030A0"/>
          </a:fgClr>
          <a:bgClr>
            <a:srgbClr val="C00000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RANGOS</a:t>
          </a:r>
        </a:p>
      </xdr:txBody>
    </xdr:sp>
    <xdr:clientData/>
  </xdr:twoCellAnchor>
  <xdr:twoCellAnchor>
    <xdr:from>
      <xdr:col>0</xdr:col>
      <xdr:colOff>0</xdr:colOff>
      <xdr:row>7</xdr:row>
      <xdr:rowOff>161156</xdr:rowOff>
    </xdr:from>
    <xdr:to>
      <xdr:col>0</xdr:col>
      <xdr:colOff>207247</xdr:colOff>
      <xdr:row>12</xdr:row>
      <xdr:rowOff>125355</xdr:rowOff>
    </xdr:to>
    <xdr:sp macro="" textlink="">
      <xdr:nvSpPr>
        <xdr:cNvPr id="19" name="Diagrama de flujo: operación manual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593EE6-0F2D-450A-B4F9-1BCDA6F3FF7A}"/>
            </a:ext>
          </a:extLst>
        </xdr:cNvPr>
        <xdr:cNvSpPr/>
      </xdr:nvSpPr>
      <xdr:spPr>
        <a:xfrm rot="16200000">
          <a:off x="-354726" y="1754132"/>
          <a:ext cx="916699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2060"/>
          </a:fgClr>
          <a:bgClr>
            <a:srgbClr val="00FFFF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SIMULADOR</a:t>
          </a:r>
        </a:p>
      </xdr:txBody>
    </xdr:sp>
    <xdr:clientData/>
  </xdr:twoCellAnchor>
  <xdr:twoCellAnchor>
    <xdr:from>
      <xdr:col>0</xdr:col>
      <xdr:colOff>1</xdr:colOff>
      <xdr:row>4</xdr:row>
      <xdr:rowOff>29340</xdr:rowOff>
    </xdr:from>
    <xdr:to>
      <xdr:col>0</xdr:col>
      <xdr:colOff>207249</xdr:colOff>
      <xdr:row>8</xdr:row>
      <xdr:rowOff>36345</xdr:rowOff>
    </xdr:to>
    <xdr:sp macro="" textlink="">
      <xdr:nvSpPr>
        <xdr:cNvPr id="20" name="Diagrama de flujo: operación manual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19FDF19-544A-4CF2-B857-057B34ACEAFE}"/>
            </a:ext>
          </a:extLst>
        </xdr:cNvPr>
        <xdr:cNvSpPr/>
      </xdr:nvSpPr>
      <xdr:spPr>
        <a:xfrm rot="16200000">
          <a:off x="-280878" y="976969"/>
          <a:ext cx="769005" cy="207248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2060"/>
          </a:fgClr>
          <a:bgClr>
            <a:schemeClr val="accent1">
              <a:lumMod val="60000"/>
              <a:lumOff val="40000"/>
            </a:schemeClr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GUÍA SIM</a:t>
          </a:r>
        </a:p>
      </xdr:txBody>
    </xdr:sp>
    <xdr:clientData/>
  </xdr:twoCellAnchor>
  <xdr:twoCellAnchor>
    <xdr:from>
      <xdr:col>0</xdr:col>
      <xdr:colOff>3</xdr:colOff>
      <xdr:row>1</xdr:row>
      <xdr:rowOff>0</xdr:rowOff>
    </xdr:from>
    <xdr:to>
      <xdr:col>0</xdr:col>
      <xdr:colOff>207252</xdr:colOff>
      <xdr:row>4</xdr:row>
      <xdr:rowOff>107729</xdr:rowOff>
    </xdr:to>
    <xdr:sp macro="" textlink="">
      <xdr:nvSpPr>
        <xdr:cNvPr id="21" name="Diagrama de flujo: operación manual 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0774AE2-3D02-4FF9-9C7F-7D1F6AC21730}"/>
            </a:ext>
          </a:extLst>
        </xdr:cNvPr>
        <xdr:cNvSpPr/>
      </xdr:nvSpPr>
      <xdr:spPr>
        <a:xfrm rot="16200000">
          <a:off x="-235987" y="331240"/>
          <a:ext cx="679229" cy="207249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359E"/>
          </a:fgClr>
          <a:bgClr>
            <a:schemeClr val="accent1">
              <a:lumMod val="60000"/>
              <a:lumOff val="40000"/>
            </a:schemeClr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INICIO</a:t>
          </a:r>
        </a:p>
      </xdr:txBody>
    </xdr:sp>
    <xdr:clientData/>
  </xdr:twoCellAnchor>
  <xdr:twoCellAnchor>
    <xdr:from>
      <xdr:col>1</xdr:col>
      <xdr:colOff>19050</xdr:colOff>
      <xdr:row>1</xdr:row>
      <xdr:rowOff>66675</xdr:rowOff>
    </xdr:from>
    <xdr:to>
      <xdr:col>19</xdr:col>
      <xdr:colOff>78125</xdr:colOff>
      <xdr:row>2</xdr:row>
      <xdr:rowOff>34460</xdr:rowOff>
    </xdr:to>
    <xdr:sp macro="" textlink="">
      <xdr:nvSpPr>
        <xdr:cNvPr id="37" name="Rectángulo: esquinas diagonales cortadas 36">
          <a:hlinkClick xmlns:r="http://schemas.openxmlformats.org/officeDocument/2006/relationships" r:id="rId6" tooltip="Cliente"/>
          <a:extLst>
            <a:ext uri="{FF2B5EF4-FFF2-40B4-BE49-F238E27FC236}">
              <a16:creationId xmlns:a16="http://schemas.microsoft.com/office/drawing/2014/main" id="{97744EF0-64D3-40E4-BCD7-ECB9599CA734}"/>
            </a:ext>
          </a:extLst>
        </xdr:cNvPr>
        <xdr:cNvSpPr/>
      </xdr:nvSpPr>
      <xdr:spPr>
        <a:xfrm>
          <a:off x="485775" y="161925"/>
          <a:ext cx="2116475" cy="158285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CLIENTE</a:t>
          </a:r>
        </a:p>
      </xdr:txBody>
    </xdr:sp>
    <xdr:clientData/>
  </xdr:twoCellAnchor>
  <xdr:twoCellAnchor>
    <xdr:from>
      <xdr:col>1</xdr:col>
      <xdr:colOff>19050</xdr:colOff>
      <xdr:row>2</xdr:row>
      <xdr:rowOff>87040</xdr:rowOff>
    </xdr:from>
    <xdr:to>
      <xdr:col>19</xdr:col>
      <xdr:colOff>78125</xdr:colOff>
      <xdr:row>3</xdr:row>
      <xdr:rowOff>69666</xdr:rowOff>
    </xdr:to>
    <xdr:sp macro="" textlink="">
      <xdr:nvSpPr>
        <xdr:cNvPr id="38" name="Rectángulo: esquinas diagonales cortadas 37">
          <a:hlinkClick xmlns:r="http://schemas.openxmlformats.org/officeDocument/2006/relationships" r:id="rId7" tooltip="Patrocinio"/>
          <a:extLst>
            <a:ext uri="{FF2B5EF4-FFF2-40B4-BE49-F238E27FC236}">
              <a16:creationId xmlns:a16="http://schemas.microsoft.com/office/drawing/2014/main" id="{30E09D75-01F2-402F-9F8E-6F827597C7B2}"/>
            </a:ext>
          </a:extLst>
        </xdr:cNvPr>
        <xdr:cNvSpPr/>
      </xdr:nvSpPr>
      <xdr:spPr>
        <a:xfrm>
          <a:off x="485775" y="372790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PATROCINIO</a:t>
          </a:r>
        </a:p>
      </xdr:txBody>
    </xdr:sp>
    <xdr:clientData/>
  </xdr:twoCellAnchor>
  <xdr:twoCellAnchor>
    <xdr:from>
      <xdr:col>1</xdr:col>
      <xdr:colOff>19050</xdr:colOff>
      <xdr:row>3</xdr:row>
      <xdr:rowOff>122246</xdr:rowOff>
    </xdr:from>
    <xdr:to>
      <xdr:col>19</xdr:col>
      <xdr:colOff>78125</xdr:colOff>
      <xdr:row>4</xdr:row>
      <xdr:rowOff>104872</xdr:rowOff>
    </xdr:to>
    <xdr:sp macro="" textlink="">
      <xdr:nvSpPr>
        <xdr:cNvPr id="39" name="Rectángulo: esquinas diagonales cortadas 38">
          <a:hlinkClick xmlns:r="http://schemas.openxmlformats.org/officeDocument/2006/relationships" r:id="rId8" tooltip="Formación de Equipo"/>
          <a:extLst>
            <a:ext uri="{FF2B5EF4-FFF2-40B4-BE49-F238E27FC236}">
              <a16:creationId xmlns:a16="http://schemas.microsoft.com/office/drawing/2014/main" id="{7ABC0325-C81E-4F30-8955-03F1C01D4E0B}"/>
            </a:ext>
          </a:extLst>
        </xdr:cNvPr>
        <xdr:cNvSpPr/>
      </xdr:nvSpPr>
      <xdr:spPr>
        <a:xfrm>
          <a:off x="485775" y="598496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FORMACIÓN DE EQUIPO </a:t>
          </a:r>
        </a:p>
      </xdr:txBody>
    </xdr:sp>
    <xdr:clientData/>
  </xdr:twoCellAnchor>
  <xdr:twoCellAnchor>
    <xdr:from>
      <xdr:col>1</xdr:col>
      <xdr:colOff>19050</xdr:colOff>
      <xdr:row>4</xdr:row>
      <xdr:rowOff>157452</xdr:rowOff>
    </xdr:from>
    <xdr:to>
      <xdr:col>19</xdr:col>
      <xdr:colOff>78125</xdr:colOff>
      <xdr:row>5</xdr:row>
      <xdr:rowOff>140078</xdr:rowOff>
    </xdr:to>
    <xdr:sp macro="" textlink="">
      <xdr:nvSpPr>
        <xdr:cNvPr id="40" name="Rectángulo: esquinas diagonales cortadas 39">
          <a:hlinkClick xmlns:r="http://schemas.openxmlformats.org/officeDocument/2006/relationships" r:id="rId9" tooltip="Igualación de Volumen"/>
          <a:extLst>
            <a:ext uri="{FF2B5EF4-FFF2-40B4-BE49-F238E27FC236}">
              <a16:creationId xmlns:a16="http://schemas.microsoft.com/office/drawing/2014/main" id="{AD59DD0D-F5EC-4831-B597-A7AE8C30651A}"/>
            </a:ext>
          </a:extLst>
        </xdr:cNvPr>
        <xdr:cNvSpPr/>
      </xdr:nvSpPr>
      <xdr:spPr>
        <a:xfrm>
          <a:off x="485775" y="824202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09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IGUALACIÓN DE VOLUMEN</a:t>
          </a:r>
        </a:p>
      </xdr:txBody>
    </xdr:sp>
    <xdr:clientData/>
  </xdr:twoCellAnchor>
  <xdr:twoCellAnchor>
    <xdr:from>
      <xdr:col>1</xdr:col>
      <xdr:colOff>19050</xdr:colOff>
      <xdr:row>6</xdr:row>
      <xdr:rowOff>2158</xdr:rowOff>
    </xdr:from>
    <xdr:to>
      <xdr:col>19</xdr:col>
      <xdr:colOff>78125</xdr:colOff>
      <xdr:row>6</xdr:row>
      <xdr:rowOff>175284</xdr:rowOff>
    </xdr:to>
    <xdr:sp macro="" textlink="">
      <xdr:nvSpPr>
        <xdr:cNvPr id="41" name="Rectángulo: esquinas diagonales cortadas 40">
          <a:hlinkClick xmlns:r="http://schemas.openxmlformats.org/officeDocument/2006/relationships" r:id="rId10" tooltip="Desarrollo de Red"/>
          <a:extLst>
            <a:ext uri="{FF2B5EF4-FFF2-40B4-BE49-F238E27FC236}">
              <a16:creationId xmlns:a16="http://schemas.microsoft.com/office/drawing/2014/main" id="{9B5EC113-1CDA-46C5-AC76-70BDCCC615A6}"/>
            </a:ext>
          </a:extLst>
        </xdr:cNvPr>
        <xdr:cNvSpPr/>
      </xdr:nvSpPr>
      <xdr:spPr>
        <a:xfrm>
          <a:off x="485775" y="1049908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DESARROLLO DE RED</a:t>
          </a:r>
        </a:p>
      </xdr:txBody>
    </xdr:sp>
    <xdr:clientData/>
  </xdr:twoCellAnchor>
  <xdr:twoCellAnchor>
    <xdr:from>
      <xdr:col>1</xdr:col>
      <xdr:colOff>19050</xdr:colOff>
      <xdr:row>7</xdr:row>
      <xdr:rowOff>37364</xdr:rowOff>
    </xdr:from>
    <xdr:to>
      <xdr:col>19</xdr:col>
      <xdr:colOff>78125</xdr:colOff>
      <xdr:row>8</xdr:row>
      <xdr:rowOff>19990</xdr:rowOff>
    </xdr:to>
    <xdr:sp macro="" textlink="">
      <xdr:nvSpPr>
        <xdr:cNvPr id="42" name="Rectángulo: esquinas diagonales cortadas 41">
          <a:hlinkClick xmlns:r="http://schemas.openxmlformats.org/officeDocument/2006/relationships" r:id="rId11" tooltip="Avance de Rango"/>
          <a:extLst>
            <a:ext uri="{FF2B5EF4-FFF2-40B4-BE49-F238E27FC236}">
              <a16:creationId xmlns:a16="http://schemas.microsoft.com/office/drawing/2014/main" id="{6FC5861D-9297-4F13-9BB1-50C3D1492B25}"/>
            </a:ext>
          </a:extLst>
        </xdr:cNvPr>
        <xdr:cNvSpPr/>
      </xdr:nvSpPr>
      <xdr:spPr>
        <a:xfrm>
          <a:off x="485775" y="1275614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AVANCE DE RANGO</a:t>
          </a:r>
        </a:p>
      </xdr:txBody>
    </xdr:sp>
    <xdr:clientData/>
  </xdr:twoCellAnchor>
  <xdr:twoCellAnchor>
    <xdr:from>
      <xdr:col>1</xdr:col>
      <xdr:colOff>19050</xdr:colOff>
      <xdr:row>8</xdr:row>
      <xdr:rowOff>72570</xdr:rowOff>
    </xdr:from>
    <xdr:to>
      <xdr:col>19</xdr:col>
      <xdr:colOff>78125</xdr:colOff>
      <xdr:row>9</xdr:row>
      <xdr:rowOff>55196</xdr:rowOff>
    </xdr:to>
    <xdr:sp macro="" textlink="">
      <xdr:nvSpPr>
        <xdr:cNvPr id="43" name="Rectángulo: esquinas diagonales cortadas 42">
          <a:hlinkClick xmlns:r="http://schemas.openxmlformats.org/officeDocument/2006/relationships" r:id="rId12" tooltip="Seguimiento"/>
          <a:extLst>
            <a:ext uri="{FF2B5EF4-FFF2-40B4-BE49-F238E27FC236}">
              <a16:creationId xmlns:a16="http://schemas.microsoft.com/office/drawing/2014/main" id="{83390BB0-38FF-4F5C-BB50-1146CB538F49}"/>
            </a:ext>
          </a:extLst>
        </xdr:cNvPr>
        <xdr:cNvSpPr/>
      </xdr:nvSpPr>
      <xdr:spPr>
        <a:xfrm>
          <a:off x="485775" y="1501320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SEGUIMIENTO</a:t>
          </a:r>
        </a:p>
      </xdr:txBody>
    </xdr:sp>
    <xdr:clientData/>
  </xdr:twoCellAnchor>
  <xdr:twoCellAnchor>
    <xdr:from>
      <xdr:col>1</xdr:col>
      <xdr:colOff>19050</xdr:colOff>
      <xdr:row>9</xdr:row>
      <xdr:rowOff>107776</xdr:rowOff>
    </xdr:from>
    <xdr:to>
      <xdr:col>19</xdr:col>
      <xdr:colOff>78125</xdr:colOff>
      <xdr:row>10</xdr:row>
      <xdr:rowOff>90402</xdr:rowOff>
    </xdr:to>
    <xdr:sp macro="" textlink="">
      <xdr:nvSpPr>
        <xdr:cNvPr id="44" name="Rectángulo: esquinas diagonales cortadas 43">
          <a:hlinkClick xmlns:r="http://schemas.openxmlformats.org/officeDocument/2006/relationships" r:id="rId13" tooltip="Patrimonial"/>
          <a:extLst>
            <a:ext uri="{FF2B5EF4-FFF2-40B4-BE49-F238E27FC236}">
              <a16:creationId xmlns:a16="http://schemas.microsoft.com/office/drawing/2014/main" id="{51C9B359-4406-4E0D-B7C5-775258DC3212}"/>
            </a:ext>
          </a:extLst>
        </xdr:cNvPr>
        <xdr:cNvSpPr/>
      </xdr:nvSpPr>
      <xdr:spPr>
        <a:xfrm>
          <a:off x="485775" y="1727026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PATRIMONIAL</a:t>
          </a:r>
        </a:p>
      </xdr:txBody>
    </xdr:sp>
    <xdr:clientData/>
  </xdr:twoCellAnchor>
  <xdr:twoCellAnchor>
    <xdr:from>
      <xdr:col>1</xdr:col>
      <xdr:colOff>19050</xdr:colOff>
      <xdr:row>11</xdr:row>
      <xdr:rowOff>178188</xdr:rowOff>
    </xdr:from>
    <xdr:to>
      <xdr:col>19</xdr:col>
      <xdr:colOff>78125</xdr:colOff>
      <xdr:row>12</xdr:row>
      <xdr:rowOff>160814</xdr:rowOff>
    </xdr:to>
    <xdr:sp macro="" textlink="">
      <xdr:nvSpPr>
        <xdr:cNvPr id="45" name="Rectángulo: esquinas diagonales cortadas 44">
          <a:hlinkClick xmlns:r="http://schemas.openxmlformats.org/officeDocument/2006/relationships" r:id="rId14" tooltip="Vacacional"/>
          <a:extLst>
            <a:ext uri="{FF2B5EF4-FFF2-40B4-BE49-F238E27FC236}">
              <a16:creationId xmlns:a16="http://schemas.microsoft.com/office/drawing/2014/main" id="{5871BBBB-CB77-455F-B159-8FD085A8E6D0}"/>
            </a:ext>
          </a:extLst>
        </xdr:cNvPr>
        <xdr:cNvSpPr/>
      </xdr:nvSpPr>
      <xdr:spPr>
        <a:xfrm>
          <a:off x="485775" y="2178438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VACACIONAL</a:t>
          </a:r>
        </a:p>
      </xdr:txBody>
    </xdr:sp>
    <xdr:clientData/>
  </xdr:twoCellAnchor>
  <xdr:twoCellAnchor>
    <xdr:from>
      <xdr:col>1</xdr:col>
      <xdr:colOff>19050</xdr:colOff>
      <xdr:row>13</xdr:row>
      <xdr:rowOff>22894</xdr:rowOff>
    </xdr:from>
    <xdr:to>
      <xdr:col>19</xdr:col>
      <xdr:colOff>78125</xdr:colOff>
      <xdr:row>14</xdr:row>
      <xdr:rowOff>5520</xdr:rowOff>
    </xdr:to>
    <xdr:sp macro="" textlink="">
      <xdr:nvSpPr>
        <xdr:cNvPr id="46" name="Rectángulo: esquinas diagonales cortadas 45">
          <a:hlinkClick xmlns:r="http://schemas.openxmlformats.org/officeDocument/2006/relationships" r:id="rId15" tooltip="Estructural 100"/>
          <a:extLst>
            <a:ext uri="{FF2B5EF4-FFF2-40B4-BE49-F238E27FC236}">
              <a16:creationId xmlns:a16="http://schemas.microsoft.com/office/drawing/2014/main" id="{610F0BBF-B866-435E-8BA5-939EAA802062}"/>
            </a:ext>
          </a:extLst>
        </xdr:cNvPr>
        <xdr:cNvSpPr/>
      </xdr:nvSpPr>
      <xdr:spPr>
        <a:xfrm>
          <a:off x="485775" y="2404144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ESTRUCTURAL 100</a:t>
          </a:r>
        </a:p>
      </xdr:txBody>
    </xdr:sp>
    <xdr:clientData/>
  </xdr:twoCellAnchor>
  <xdr:twoCellAnchor>
    <xdr:from>
      <xdr:col>1</xdr:col>
      <xdr:colOff>19050</xdr:colOff>
      <xdr:row>14</xdr:row>
      <xdr:rowOff>58100</xdr:rowOff>
    </xdr:from>
    <xdr:to>
      <xdr:col>19</xdr:col>
      <xdr:colOff>78125</xdr:colOff>
      <xdr:row>15</xdr:row>
      <xdr:rowOff>40726</xdr:rowOff>
    </xdr:to>
    <xdr:sp macro="" textlink="">
      <xdr:nvSpPr>
        <xdr:cNvPr id="47" name="Rectángulo: esquinas diagonales cortadas 46">
          <a:hlinkClick xmlns:r="http://schemas.openxmlformats.org/officeDocument/2006/relationships" r:id="rId16" tooltip="Estructural 130"/>
          <a:extLst>
            <a:ext uri="{FF2B5EF4-FFF2-40B4-BE49-F238E27FC236}">
              <a16:creationId xmlns:a16="http://schemas.microsoft.com/office/drawing/2014/main" id="{261D40C5-301B-4C07-9D56-50660A2B5788}"/>
            </a:ext>
          </a:extLst>
        </xdr:cNvPr>
        <xdr:cNvSpPr/>
      </xdr:nvSpPr>
      <xdr:spPr>
        <a:xfrm>
          <a:off x="485775" y="2629850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ESTRUCTURAL 130</a:t>
          </a:r>
        </a:p>
      </xdr:txBody>
    </xdr:sp>
    <xdr:clientData/>
  </xdr:twoCellAnchor>
  <xdr:twoCellAnchor>
    <xdr:from>
      <xdr:col>1</xdr:col>
      <xdr:colOff>19050</xdr:colOff>
      <xdr:row>15</xdr:row>
      <xdr:rowOff>93306</xdr:rowOff>
    </xdr:from>
    <xdr:to>
      <xdr:col>19</xdr:col>
      <xdr:colOff>78125</xdr:colOff>
      <xdr:row>16</xdr:row>
      <xdr:rowOff>75932</xdr:rowOff>
    </xdr:to>
    <xdr:sp macro="" textlink="">
      <xdr:nvSpPr>
        <xdr:cNvPr id="48" name="Rectángulo: esquinas diagonales cortadas 47">
          <a:hlinkClick xmlns:r="http://schemas.openxmlformats.org/officeDocument/2006/relationships" r:id="rId17" tooltip="Fondo Global"/>
          <a:extLst>
            <a:ext uri="{FF2B5EF4-FFF2-40B4-BE49-F238E27FC236}">
              <a16:creationId xmlns:a16="http://schemas.microsoft.com/office/drawing/2014/main" id="{CEFC842E-D44A-4708-AFDA-734A80FFF19B}"/>
            </a:ext>
          </a:extLst>
        </xdr:cNvPr>
        <xdr:cNvSpPr/>
      </xdr:nvSpPr>
      <xdr:spPr>
        <a:xfrm>
          <a:off x="485775" y="2855556"/>
          <a:ext cx="2116475" cy="173126"/>
        </a:xfrm>
        <a:prstGeom prst="snip2DiagRect">
          <a:avLst/>
        </a:prstGeom>
        <a:solidFill>
          <a:srgbClr val="FF0000"/>
        </a:solidFill>
        <a:effectLst>
          <a:innerShdw blurRad="63500" dist="50800" dir="18900000">
            <a:prstClr val="black">
              <a:alpha val="50000"/>
            </a:prstClr>
          </a:innerShdw>
        </a:effectLst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chemeClr val="bg1"/>
              </a:solidFill>
              <a:latin typeface="Uniform 4" panose="02000000000000000000" pitchFamily="2" charset="0"/>
              <a:ea typeface="+mn-ea"/>
              <a:cs typeface="+mn-cs"/>
            </a:rPr>
            <a:t>FONDO GLOBAL</a:t>
          </a:r>
        </a:p>
      </xdr:txBody>
    </xdr:sp>
    <xdr:clientData/>
  </xdr:twoCellAnchor>
  <xdr:twoCellAnchor>
    <xdr:from>
      <xdr:col>1</xdr:col>
      <xdr:colOff>19050</xdr:colOff>
      <xdr:row>16</xdr:row>
      <xdr:rowOff>128512</xdr:rowOff>
    </xdr:from>
    <xdr:to>
      <xdr:col>19</xdr:col>
      <xdr:colOff>78125</xdr:colOff>
      <xdr:row>17</xdr:row>
      <xdr:rowOff>111138</xdr:rowOff>
    </xdr:to>
    <xdr:sp macro="" textlink="">
      <xdr:nvSpPr>
        <xdr:cNvPr id="49" name="Rectángulo: esquinas diagonales cortadas 48">
          <a:hlinkClick xmlns:r="http://schemas.openxmlformats.org/officeDocument/2006/relationships" r:id="rId18" tooltip="Fondo Global Diamante"/>
          <a:extLst>
            <a:ext uri="{FF2B5EF4-FFF2-40B4-BE49-F238E27FC236}">
              <a16:creationId xmlns:a16="http://schemas.microsoft.com/office/drawing/2014/main" id="{FDFB70BE-6EF1-421D-8A57-677BD95176F2}"/>
            </a:ext>
          </a:extLst>
        </xdr:cNvPr>
        <xdr:cNvSpPr/>
      </xdr:nvSpPr>
      <xdr:spPr>
        <a:xfrm>
          <a:off x="485775" y="3081262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06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FONDO GLOBAL DIAMANTE</a:t>
          </a:r>
        </a:p>
      </xdr:txBody>
    </xdr:sp>
    <xdr:clientData/>
  </xdr:twoCellAnchor>
  <xdr:twoCellAnchor>
    <xdr:from>
      <xdr:col>1</xdr:col>
      <xdr:colOff>19050</xdr:colOff>
      <xdr:row>17</xdr:row>
      <xdr:rowOff>163719</xdr:rowOff>
    </xdr:from>
    <xdr:to>
      <xdr:col>19</xdr:col>
      <xdr:colOff>78125</xdr:colOff>
      <xdr:row>18</xdr:row>
      <xdr:rowOff>146345</xdr:rowOff>
    </xdr:to>
    <xdr:sp macro="" textlink="">
      <xdr:nvSpPr>
        <xdr:cNvPr id="50" name="Rectángulo: esquinas diagonales cortadas 49">
          <a:hlinkClick xmlns:r="http://schemas.openxmlformats.org/officeDocument/2006/relationships" r:id="rId19" tooltip="Premios"/>
          <a:extLst>
            <a:ext uri="{FF2B5EF4-FFF2-40B4-BE49-F238E27FC236}">
              <a16:creationId xmlns:a16="http://schemas.microsoft.com/office/drawing/2014/main" id="{867D5B2D-FFC6-481B-812D-BEC2089D0277}"/>
            </a:ext>
          </a:extLst>
        </xdr:cNvPr>
        <xdr:cNvSpPr/>
      </xdr:nvSpPr>
      <xdr:spPr>
        <a:xfrm>
          <a:off x="485775" y="3306969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PREMIOS</a:t>
          </a:r>
        </a:p>
      </xdr:txBody>
    </xdr:sp>
    <xdr:clientData/>
  </xdr:twoCellAnchor>
  <xdr:twoCellAnchor>
    <xdr:from>
      <xdr:col>1</xdr:col>
      <xdr:colOff>19050</xdr:colOff>
      <xdr:row>10</xdr:row>
      <xdr:rowOff>142982</xdr:rowOff>
    </xdr:from>
    <xdr:to>
      <xdr:col>19</xdr:col>
      <xdr:colOff>78125</xdr:colOff>
      <xdr:row>11</xdr:row>
      <xdr:rowOff>125608</xdr:rowOff>
    </xdr:to>
    <xdr:sp macro="" textlink="">
      <xdr:nvSpPr>
        <xdr:cNvPr id="51" name="Rectángulo: esquinas diagonales cortadas 50">
          <a:hlinkClick xmlns:r="http://schemas.openxmlformats.org/officeDocument/2006/relationships" r:id="rId20" tooltip="Multigeneracional"/>
          <a:extLst>
            <a:ext uri="{FF2B5EF4-FFF2-40B4-BE49-F238E27FC236}">
              <a16:creationId xmlns:a16="http://schemas.microsoft.com/office/drawing/2014/main" id="{998E3FE7-BEAC-4FBE-AC1F-54AA4A1679AA}"/>
            </a:ext>
          </a:extLst>
        </xdr:cNvPr>
        <xdr:cNvSpPr/>
      </xdr:nvSpPr>
      <xdr:spPr>
        <a:xfrm>
          <a:off x="485775" y="1952732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MULTIGENERACIONAL</a:t>
          </a:r>
        </a:p>
      </xdr:txBody>
    </xdr:sp>
    <xdr:clientData/>
  </xdr:twoCellAnchor>
  <xdr:twoCellAnchor editAs="oneCell">
    <xdr:from>
      <xdr:col>20</xdr:col>
      <xdr:colOff>0</xdr:colOff>
      <xdr:row>0</xdr:row>
      <xdr:rowOff>38100</xdr:rowOff>
    </xdr:from>
    <xdr:to>
      <xdr:col>86</xdr:col>
      <xdr:colOff>0</xdr:colOff>
      <xdr:row>19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96A2D8A-83D1-4591-94A0-A7F3FE413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0" y="38100"/>
          <a:ext cx="7486650" cy="348615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72365</xdr:rowOff>
    </xdr:from>
    <xdr:to>
      <xdr:col>0</xdr:col>
      <xdr:colOff>267891</xdr:colOff>
      <xdr:row>15</xdr:row>
      <xdr:rowOff>141668</xdr:rowOff>
    </xdr:to>
    <xdr:sp macro="" textlink="">
      <xdr:nvSpPr>
        <xdr:cNvPr id="2" name="Diagrama de flujo: operación manua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AD93D3-E8D9-41FA-AB0E-0010D118F5DD}"/>
            </a:ext>
          </a:extLst>
        </xdr:cNvPr>
        <xdr:cNvSpPr/>
      </xdr:nvSpPr>
      <xdr:spPr>
        <a:xfrm rot="16200000">
          <a:off x="-186456" y="2449571"/>
          <a:ext cx="640803" cy="267891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solidFill>
          <a:srgbClr val="FF0000"/>
        </a:solidFill>
        <a:ln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BONOS</a:t>
          </a:r>
        </a:p>
      </xdr:txBody>
    </xdr:sp>
    <xdr:clientData/>
  </xdr:twoCellAnchor>
  <xdr:twoCellAnchor>
    <xdr:from>
      <xdr:col>0</xdr:col>
      <xdr:colOff>1</xdr:colOff>
      <xdr:row>15</xdr:row>
      <xdr:rowOff>58614</xdr:rowOff>
    </xdr:from>
    <xdr:to>
      <xdr:col>0</xdr:col>
      <xdr:colOff>207248</xdr:colOff>
      <xdr:row>19</xdr:row>
      <xdr:rowOff>3941</xdr:rowOff>
    </xdr:to>
    <xdr:sp macro="" textlink="">
      <xdr:nvSpPr>
        <xdr:cNvPr id="18" name="Diagrama de flujo: operación manual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3DA5EB-438F-4CC9-8B13-1BB96603E9FA}"/>
            </a:ext>
          </a:extLst>
        </xdr:cNvPr>
        <xdr:cNvSpPr/>
      </xdr:nvSpPr>
      <xdr:spPr>
        <a:xfrm rot="16200000">
          <a:off x="-250039" y="3070904"/>
          <a:ext cx="707327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7030A0"/>
          </a:fgClr>
          <a:bgClr>
            <a:srgbClr val="C00000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RANGOS</a:t>
          </a:r>
        </a:p>
      </xdr:txBody>
    </xdr:sp>
    <xdr:clientData/>
  </xdr:twoCellAnchor>
  <xdr:twoCellAnchor>
    <xdr:from>
      <xdr:col>0</xdr:col>
      <xdr:colOff>0</xdr:colOff>
      <xdr:row>7</xdr:row>
      <xdr:rowOff>161156</xdr:rowOff>
    </xdr:from>
    <xdr:to>
      <xdr:col>0</xdr:col>
      <xdr:colOff>207247</xdr:colOff>
      <xdr:row>12</xdr:row>
      <xdr:rowOff>125355</xdr:rowOff>
    </xdr:to>
    <xdr:sp macro="" textlink="">
      <xdr:nvSpPr>
        <xdr:cNvPr id="19" name="Diagrama de flujo: operación manual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DFA834E-438F-40F9-A853-C868D18BDC6E}"/>
            </a:ext>
          </a:extLst>
        </xdr:cNvPr>
        <xdr:cNvSpPr/>
      </xdr:nvSpPr>
      <xdr:spPr>
        <a:xfrm rot="16200000">
          <a:off x="-354726" y="1754132"/>
          <a:ext cx="916699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2060"/>
          </a:fgClr>
          <a:bgClr>
            <a:srgbClr val="00FFFF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SIMULADOR</a:t>
          </a:r>
        </a:p>
      </xdr:txBody>
    </xdr:sp>
    <xdr:clientData/>
  </xdr:twoCellAnchor>
  <xdr:twoCellAnchor>
    <xdr:from>
      <xdr:col>0</xdr:col>
      <xdr:colOff>1</xdr:colOff>
      <xdr:row>4</xdr:row>
      <xdr:rowOff>29340</xdr:rowOff>
    </xdr:from>
    <xdr:to>
      <xdr:col>0</xdr:col>
      <xdr:colOff>207249</xdr:colOff>
      <xdr:row>8</xdr:row>
      <xdr:rowOff>36345</xdr:rowOff>
    </xdr:to>
    <xdr:sp macro="" textlink="">
      <xdr:nvSpPr>
        <xdr:cNvPr id="20" name="Diagrama de flujo: operación manual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29D78EE-00E1-4A9B-9492-43C42BE133D8}"/>
            </a:ext>
          </a:extLst>
        </xdr:cNvPr>
        <xdr:cNvSpPr/>
      </xdr:nvSpPr>
      <xdr:spPr>
        <a:xfrm rot="16200000">
          <a:off x="-280878" y="976969"/>
          <a:ext cx="769005" cy="207248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2060"/>
          </a:fgClr>
          <a:bgClr>
            <a:schemeClr val="accent1">
              <a:lumMod val="60000"/>
              <a:lumOff val="40000"/>
            </a:schemeClr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GUÍA SIM</a:t>
          </a:r>
        </a:p>
      </xdr:txBody>
    </xdr:sp>
    <xdr:clientData/>
  </xdr:twoCellAnchor>
  <xdr:twoCellAnchor>
    <xdr:from>
      <xdr:col>0</xdr:col>
      <xdr:colOff>3</xdr:colOff>
      <xdr:row>1</xdr:row>
      <xdr:rowOff>0</xdr:rowOff>
    </xdr:from>
    <xdr:to>
      <xdr:col>0</xdr:col>
      <xdr:colOff>207252</xdr:colOff>
      <xdr:row>4</xdr:row>
      <xdr:rowOff>107729</xdr:rowOff>
    </xdr:to>
    <xdr:sp macro="" textlink="">
      <xdr:nvSpPr>
        <xdr:cNvPr id="21" name="Diagrama de flujo: operación manual 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2FCF364-3827-4A3F-B598-946261BC1B45}"/>
            </a:ext>
          </a:extLst>
        </xdr:cNvPr>
        <xdr:cNvSpPr/>
      </xdr:nvSpPr>
      <xdr:spPr>
        <a:xfrm rot="16200000">
          <a:off x="-235987" y="331240"/>
          <a:ext cx="679229" cy="207249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359E"/>
          </a:fgClr>
          <a:bgClr>
            <a:schemeClr val="accent1">
              <a:lumMod val="60000"/>
              <a:lumOff val="40000"/>
            </a:schemeClr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INICIO</a:t>
          </a:r>
        </a:p>
      </xdr:txBody>
    </xdr:sp>
    <xdr:clientData/>
  </xdr:twoCellAnchor>
  <xdr:twoCellAnchor>
    <xdr:from>
      <xdr:col>1</xdr:col>
      <xdr:colOff>19050</xdr:colOff>
      <xdr:row>1</xdr:row>
      <xdr:rowOff>66675</xdr:rowOff>
    </xdr:from>
    <xdr:to>
      <xdr:col>19</xdr:col>
      <xdr:colOff>78125</xdr:colOff>
      <xdr:row>2</xdr:row>
      <xdr:rowOff>34460</xdr:rowOff>
    </xdr:to>
    <xdr:sp macro="" textlink="">
      <xdr:nvSpPr>
        <xdr:cNvPr id="37" name="Rectángulo: esquinas diagonales cortadas 36">
          <a:hlinkClick xmlns:r="http://schemas.openxmlformats.org/officeDocument/2006/relationships" r:id="rId6" tooltip="Cliente"/>
          <a:extLst>
            <a:ext uri="{FF2B5EF4-FFF2-40B4-BE49-F238E27FC236}">
              <a16:creationId xmlns:a16="http://schemas.microsoft.com/office/drawing/2014/main" id="{20A86226-95A3-451D-BB4E-E28E03320DF4}"/>
            </a:ext>
          </a:extLst>
        </xdr:cNvPr>
        <xdr:cNvSpPr/>
      </xdr:nvSpPr>
      <xdr:spPr>
        <a:xfrm>
          <a:off x="485775" y="161925"/>
          <a:ext cx="2116475" cy="158285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CLIENTE</a:t>
          </a:r>
        </a:p>
      </xdr:txBody>
    </xdr:sp>
    <xdr:clientData/>
  </xdr:twoCellAnchor>
  <xdr:twoCellAnchor>
    <xdr:from>
      <xdr:col>1</xdr:col>
      <xdr:colOff>19050</xdr:colOff>
      <xdr:row>2</xdr:row>
      <xdr:rowOff>87040</xdr:rowOff>
    </xdr:from>
    <xdr:to>
      <xdr:col>19</xdr:col>
      <xdr:colOff>78125</xdr:colOff>
      <xdr:row>3</xdr:row>
      <xdr:rowOff>69666</xdr:rowOff>
    </xdr:to>
    <xdr:sp macro="" textlink="">
      <xdr:nvSpPr>
        <xdr:cNvPr id="38" name="Rectángulo: esquinas diagonales cortadas 37">
          <a:hlinkClick xmlns:r="http://schemas.openxmlformats.org/officeDocument/2006/relationships" r:id="rId7" tooltip="Patrocinio"/>
          <a:extLst>
            <a:ext uri="{FF2B5EF4-FFF2-40B4-BE49-F238E27FC236}">
              <a16:creationId xmlns:a16="http://schemas.microsoft.com/office/drawing/2014/main" id="{8A8229D5-C97A-4878-AC1C-CA19FE893986}"/>
            </a:ext>
          </a:extLst>
        </xdr:cNvPr>
        <xdr:cNvSpPr/>
      </xdr:nvSpPr>
      <xdr:spPr>
        <a:xfrm>
          <a:off x="485775" y="372790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PATROCINIO</a:t>
          </a:r>
        </a:p>
      </xdr:txBody>
    </xdr:sp>
    <xdr:clientData/>
  </xdr:twoCellAnchor>
  <xdr:twoCellAnchor>
    <xdr:from>
      <xdr:col>1</xdr:col>
      <xdr:colOff>19050</xdr:colOff>
      <xdr:row>3</xdr:row>
      <xdr:rowOff>122246</xdr:rowOff>
    </xdr:from>
    <xdr:to>
      <xdr:col>19</xdr:col>
      <xdr:colOff>78125</xdr:colOff>
      <xdr:row>4</xdr:row>
      <xdr:rowOff>104872</xdr:rowOff>
    </xdr:to>
    <xdr:sp macro="" textlink="">
      <xdr:nvSpPr>
        <xdr:cNvPr id="39" name="Rectángulo: esquinas diagonales cortadas 38">
          <a:hlinkClick xmlns:r="http://schemas.openxmlformats.org/officeDocument/2006/relationships" r:id="rId8" tooltip="Formación de Equipo"/>
          <a:extLst>
            <a:ext uri="{FF2B5EF4-FFF2-40B4-BE49-F238E27FC236}">
              <a16:creationId xmlns:a16="http://schemas.microsoft.com/office/drawing/2014/main" id="{4B1221C2-D0CC-40DF-99F3-CF182AF7F792}"/>
            </a:ext>
          </a:extLst>
        </xdr:cNvPr>
        <xdr:cNvSpPr/>
      </xdr:nvSpPr>
      <xdr:spPr>
        <a:xfrm>
          <a:off x="485775" y="598496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FORMACIÓN DE EQUIPO </a:t>
          </a:r>
        </a:p>
      </xdr:txBody>
    </xdr:sp>
    <xdr:clientData/>
  </xdr:twoCellAnchor>
  <xdr:twoCellAnchor>
    <xdr:from>
      <xdr:col>1</xdr:col>
      <xdr:colOff>19050</xdr:colOff>
      <xdr:row>4</xdr:row>
      <xdr:rowOff>157452</xdr:rowOff>
    </xdr:from>
    <xdr:to>
      <xdr:col>19</xdr:col>
      <xdr:colOff>78125</xdr:colOff>
      <xdr:row>5</xdr:row>
      <xdr:rowOff>140078</xdr:rowOff>
    </xdr:to>
    <xdr:sp macro="" textlink="">
      <xdr:nvSpPr>
        <xdr:cNvPr id="40" name="Rectángulo: esquinas diagonales cortadas 39">
          <a:hlinkClick xmlns:r="http://schemas.openxmlformats.org/officeDocument/2006/relationships" r:id="rId9" tooltip="Igualación de Volumen"/>
          <a:extLst>
            <a:ext uri="{FF2B5EF4-FFF2-40B4-BE49-F238E27FC236}">
              <a16:creationId xmlns:a16="http://schemas.microsoft.com/office/drawing/2014/main" id="{89E85011-2D64-4EA9-9A66-F228D155F238}"/>
            </a:ext>
          </a:extLst>
        </xdr:cNvPr>
        <xdr:cNvSpPr/>
      </xdr:nvSpPr>
      <xdr:spPr>
        <a:xfrm>
          <a:off x="485775" y="824202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09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IGUALACIÓN DE VOLUMEN</a:t>
          </a:r>
        </a:p>
      </xdr:txBody>
    </xdr:sp>
    <xdr:clientData/>
  </xdr:twoCellAnchor>
  <xdr:twoCellAnchor>
    <xdr:from>
      <xdr:col>1</xdr:col>
      <xdr:colOff>19050</xdr:colOff>
      <xdr:row>6</xdr:row>
      <xdr:rowOff>2158</xdr:rowOff>
    </xdr:from>
    <xdr:to>
      <xdr:col>19</xdr:col>
      <xdr:colOff>78125</xdr:colOff>
      <xdr:row>6</xdr:row>
      <xdr:rowOff>175284</xdr:rowOff>
    </xdr:to>
    <xdr:sp macro="" textlink="">
      <xdr:nvSpPr>
        <xdr:cNvPr id="41" name="Rectángulo: esquinas diagonales cortadas 40">
          <a:hlinkClick xmlns:r="http://schemas.openxmlformats.org/officeDocument/2006/relationships" r:id="rId10" tooltip="Desarrollo de Red"/>
          <a:extLst>
            <a:ext uri="{FF2B5EF4-FFF2-40B4-BE49-F238E27FC236}">
              <a16:creationId xmlns:a16="http://schemas.microsoft.com/office/drawing/2014/main" id="{7DF2F00B-B6CF-426D-AF2F-EDFC3077B362}"/>
            </a:ext>
          </a:extLst>
        </xdr:cNvPr>
        <xdr:cNvSpPr/>
      </xdr:nvSpPr>
      <xdr:spPr>
        <a:xfrm>
          <a:off x="485775" y="1049908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DESARROLLO DE RED</a:t>
          </a:r>
        </a:p>
      </xdr:txBody>
    </xdr:sp>
    <xdr:clientData/>
  </xdr:twoCellAnchor>
  <xdr:twoCellAnchor>
    <xdr:from>
      <xdr:col>1</xdr:col>
      <xdr:colOff>19050</xdr:colOff>
      <xdr:row>7</xdr:row>
      <xdr:rowOff>37364</xdr:rowOff>
    </xdr:from>
    <xdr:to>
      <xdr:col>19</xdr:col>
      <xdr:colOff>78125</xdr:colOff>
      <xdr:row>8</xdr:row>
      <xdr:rowOff>19990</xdr:rowOff>
    </xdr:to>
    <xdr:sp macro="" textlink="">
      <xdr:nvSpPr>
        <xdr:cNvPr id="42" name="Rectángulo: esquinas diagonales cortadas 41">
          <a:hlinkClick xmlns:r="http://schemas.openxmlformats.org/officeDocument/2006/relationships" r:id="rId11" tooltip="Avance de Rango"/>
          <a:extLst>
            <a:ext uri="{FF2B5EF4-FFF2-40B4-BE49-F238E27FC236}">
              <a16:creationId xmlns:a16="http://schemas.microsoft.com/office/drawing/2014/main" id="{391FD880-D1BD-4F79-B4E4-5666EE2A4E86}"/>
            </a:ext>
          </a:extLst>
        </xdr:cNvPr>
        <xdr:cNvSpPr/>
      </xdr:nvSpPr>
      <xdr:spPr>
        <a:xfrm>
          <a:off x="485775" y="1275614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AVANCE DE RANGO</a:t>
          </a:r>
        </a:p>
      </xdr:txBody>
    </xdr:sp>
    <xdr:clientData/>
  </xdr:twoCellAnchor>
  <xdr:twoCellAnchor>
    <xdr:from>
      <xdr:col>1</xdr:col>
      <xdr:colOff>19050</xdr:colOff>
      <xdr:row>8</xdr:row>
      <xdr:rowOff>72570</xdr:rowOff>
    </xdr:from>
    <xdr:to>
      <xdr:col>19</xdr:col>
      <xdr:colOff>78125</xdr:colOff>
      <xdr:row>9</xdr:row>
      <xdr:rowOff>55196</xdr:rowOff>
    </xdr:to>
    <xdr:sp macro="" textlink="">
      <xdr:nvSpPr>
        <xdr:cNvPr id="43" name="Rectángulo: esquinas diagonales cortadas 42">
          <a:hlinkClick xmlns:r="http://schemas.openxmlformats.org/officeDocument/2006/relationships" r:id="rId12" tooltip="Seguimiento"/>
          <a:extLst>
            <a:ext uri="{FF2B5EF4-FFF2-40B4-BE49-F238E27FC236}">
              <a16:creationId xmlns:a16="http://schemas.microsoft.com/office/drawing/2014/main" id="{396467AE-60BF-4007-9604-9BA8DE6C2F0E}"/>
            </a:ext>
          </a:extLst>
        </xdr:cNvPr>
        <xdr:cNvSpPr/>
      </xdr:nvSpPr>
      <xdr:spPr>
        <a:xfrm>
          <a:off x="485775" y="1501320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SEGUIMIENTO</a:t>
          </a:r>
        </a:p>
      </xdr:txBody>
    </xdr:sp>
    <xdr:clientData/>
  </xdr:twoCellAnchor>
  <xdr:twoCellAnchor>
    <xdr:from>
      <xdr:col>1</xdr:col>
      <xdr:colOff>19050</xdr:colOff>
      <xdr:row>9</xdr:row>
      <xdr:rowOff>107776</xdr:rowOff>
    </xdr:from>
    <xdr:to>
      <xdr:col>19</xdr:col>
      <xdr:colOff>78125</xdr:colOff>
      <xdr:row>10</xdr:row>
      <xdr:rowOff>90402</xdr:rowOff>
    </xdr:to>
    <xdr:sp macro="" textlink="">
      <xdr:nvSpPr>
        <xdr:cNvPr id="44" name="Rectángulo: esquinas diagonales cortadas 43">
          <a:hlinkClick xmlns:r="http://schemas.openxmlformats.org/officeDocument/2006/relationships" r:id="rId13" tooltip="Patrimonial"/>
          <a:extLst>
            <a:ext uri="{FF2B5EF4-FFF2-40B4-BE49-F238E27FC236}">
              <a16:creationId xmlns:a16="http://schemas.microsoft.com/office/drawing/2014/main" id="{8E2E7030-4C8F-49EB-8328-A0201B88461E}"/>
            </a:ext>
          </a:extLst>
        </xdr:cNvPr>
        <xdr:cNvSpPr/>
      </xdr:nvSpPr>
      <xdr:spPr>
        <a:xfrm>
          <a:off x="485775" y="1727026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PATRIMONIAL</a:t>
          </a:r>
        </a:p>
      </xdr:txBody>
    </xdr:sp>
    <xdr:clientData/>
  </xdr:twoCellAnchor>
  <xdr:twoCellAnchor>
    <xdr:from>
      <xdr:col>1</xdr:col>
      <xdr:colOff>19050</xdr:colOff>
      <xdr:row>11</xdr:row>
      <xdr:rowOff>178188</xdr:rowOff>
    </xdr:from>
    <xdr:to>
      <xdr:col>19</xdr:col>
      <xdr:colOff>78125</xdr:colOff>
      <xdr:row>12</xdr:row>
      <xdr:rowOff>160814</xdr:rowOff>
    </xdr:to>
    <xdr:sp macro="" textlink="">
      <xdr:nvSpPr>
        <xdr:cNvPr id="45" name="Rectángulo: esquinas diagonales cortadas 44">
          <a:hlinkClick xmlns:r="http://schemas.openxmlformats.org/officeDocument/2006/relationships" r:id="rId14" tooltip="Vacacional"/>
          <a:extLst>
            <a:ext uri="{FF2B5EF4-FFF2-40B4-BE49-F238E27FC236}">
              <a16:creationId xmlns:a16="http://schemas.microsoft.com/office/drawing/2014/main" id="{B81D90B9-D830-4952-92D6-C3F103E13B07}"/>
            </a:ext>
          </a:extLst>
        </xdr:cNvPr>
        <xdr:cNvSpPr/>
      </xdr:nvSpPr>
      <xdr:spPr>
        <a:xfrm>
          <a:off x="485775" y="2178438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VACACIONAL</a:t>
          </a:r>
        </a:p>
      </xdr:txBody>
    </xdr:sp>
    <xdr:clientData/>
  </xdr:twoCellAnchor>
  <xdr:twoCellAnchor>
    <xdr:from>
      <xdr:col>1</xdr:col>
      <xdr:colOff>19050</xdr:colOff>
      <xdr:row>13</xdr:row>
      <xdr:rowOff>22894</xdr:rowOff>
    </xdr:from>
    <xdr:to>
      <xdr:col>19</xdr:col>
      <xdr:colOff>78125</xdr:colOff>
      <xdr:row>14</xdr:row>
      <xdr:rowOff>5520</xdr:rowOff>
    </xdr:to>
    <xdr:sp macro="" textlink="">
      <xdr:nvSpPr>
        <xdr:cNvPr id="46" name="Rectángulo: esquinas diagonales cortadas 45">
          <a:hlinkClick xmlns:r="http://schemas.openxmlformats.org/officeDocument/2006/relationships" r:id="rId15" tooltip="Estructural 100"/>
          <a:extLst>
            <a:ext uri="{FF2B5EF4-FFF2-40B4-BE49-F238E27FC236}">
              <a16:creationId xmlns:a16="http://schemas.microsoft.com/office/drawing/2014/main" id="{952C2847-5119-441D-BD24-C5FAD282DC03}"/>
            </a:ext>
          </a:extLst>
        </xdr:cNvPr>
        <xdr:cNvSpPr/>
      </xdr:nvSpPr>
      <xdr:spPr>
        <a:xfrm>
          <a:off x="485775" y="2404144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ESTRUCTURAL 100</a:t>
          </a:r>
        </a:p>
      </xdr:txBody>
    </xdr:sp>
    <xdr:clientData/>
  </xdr:twoCellAnchor>
  <xdr:twoCellAnchor>
    <xdr:from>
      <xdr:col>1</xdr:col>
      <xdr:colOff>19050</xdr:colOff>
      <xdr:row>14</xdr:row>
      <xdr:rowOff>58100</xdr:rowOff>
    </xdr:from>
    <xdr:to>
      <xdr:col>19</xdr:col>
      <xdr:colOff>78125</xdr:colOff>
      <xdr:row>15</xdr:row>
      <xdr:rowOff>40726</xdr:rowOff>
    </xdr:to>
    <xdr:sp macro="" textlink="">
      <xdr:nvSpPr>
        <xdr:cNvPr id="47" name="Rectángulo: esquinas diagonales cortadas 46">
          <a:hlinkClick xmlns:r="http://schemas.openxmlformats.org/officeDocument/2006/relationships" r:id="rId16" tooltip="Estructural 130"/>
          <a:extLst>
            <a:ext uri="{FF2B5EF4-FFF2-40B4-BE49-F238E27FC236}">
              <a16:creationId xmlns:a16="http://schemas.microsoft.com/office/drawing/2014/main" id="{724D7B41-BF4F-4D54-87FA-041D0DDE2CCF}"/>
            </a:ext>
          </a:extLst>
        </xdr:cNvPr>
        <xdr:cNvSpPr/>
      </xdr:nvSpPr>
      <xdr:spPr>
        <a:xfrm>
          <a:off x="485775" y="2629850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ESTRUCTURAL 130</a:t>
          </a:r>
        </a:p>
      </xdr:txBody>
    </xdr:sp>
    <xdr:clientData/>
  </xdr:twoCellAnchor>
  <xdr:twoCellAnchor>
    <xdr:from>
      <xdr:col>1</xdr:col>
      <xdr:colOff>19050</xdr:colOff>
      <xdr:row>15</xdr:row>
      <xdr:rowOff>93306</xdr:rowOff>
    </xdr:from>
    <xdr:to>
      <xdr:col>19</xdr:col>
      <xdr:colOff>78125</xdr:colOff>
      <xdr:row>16</xdr:row>
      <xdr:rowOff>75932</xdr:rowOff>
    </xdr:to>
    <xdr:sp macro="" textlink="">
      <xdr:nvSpPr>
        <xdr:cNvPr id="48" name="Rectángulo: esquinas diagonales cortadas 47">
          <a:hlinkClick xmlns:r="http://schemas.openxmlformats.org/officeDocument/2006/relationships" r:id="rId17" tooltip="Fondo Global"/>
          <a:extLst>
            <a:ext uri="{FF2B5EF4-FFF2-40B4-BE49-F238E27FC236}">
              <a16:creationId xmlns:a16="http://schemas.microsoft.com/office/drawing/2014/main" id="{FDEAA39F-24C0-4FD6-8D40-5AF5018E0A75}"/>
            </a:ext>
          </a:extLst>
        </xdr:cNvPr>
        <xdr:cNvSpPr/>
      </xdr:nvSpPr>
      <xdr:spPr>
        <a:xfrm>
          <a:off x="485775" y="2855556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06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FONDO GLOBAL</a:t>
          </a:r>
        </a:p>
      </xdr:txBody>
    </xdr:sp>
    <xdr:clientData/>
  </xdr:twoCellAnchor>
  <xdr:twoCellAnchor>
    <xdr:from>
      <xdr:col>1</xdr:col>
      <xdr:colOff>19050</xdr:colOff>
      <xdr:row>16</xdr:row>
      <xdr:rowOff>128512</xdr:rowOff>
    </xdr:from>
    <xdr:to>
      <xdr:col>19</xdr:col>
      <xdr:colOff>78125</xdr:colOff>
      <xdr:row>17</xdr:row>
      <xdr:rowOff>111138</xdr:rowOff>
    </xdr:to>
    <xdr:sp macro="" textlink="">
      <xdr:nvSpPr>
        <xdr:cNvPr id="49" name="Rectángulo: esquinas diagonales cortadas 48">
          <a:hlinkClick xmlns:r="http://schemas.openxmlformats.org/officeDocument/2006/relationships" r:id="rId18" tooltip="Fondo Global Diamante"/>
          <a:extLst>
            <a:ext uri="{FF2B5EF4-FFF2-40B4-BE49-F238E27FC236}">
              <a16:creationId xmlns:a16="http://schemas.microsoft.com/office/drawing/2014/main" id="{6FE22F64-70D2-4B9D-B967-2F9F4F5B9A7F}"/>
            </a:ext>
          </a:extLst>
        </xdr:cNvPr>
        <xdr:cNvSpPr/>
      </xdr:nvSpPr>
      <xdr:spPr>
        <a:xfrm>
          <a:off x="485775" y="3081262"/>
          <a:ext cx="2116475" cy="173126"/>
        </a:xfrm>
        <a:prstGeom prst="snip2DiagRect">
          <a:avLst/>
        </a:prstGeom>
        <a:solidFill>
          <a:srgbClr val="FF0000"/>
        </a:solidFill>
        <a:effectLst>
          <a:innerShdw blurRad="63500" dist="50800" dir="18900000">
            <a:prstClr val="black">
              <a:alpha val="50000"/>
            </a:prstClr>
          </a:innerShdw>
        </a:effectLst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090" b="1">
              <a:solidFill>
                <a:schemeClr val="bg1"/>
              </a:solidFill>
              <a:latin typeface="Uniform 4" panose="02000000000000000000" pitchFamily="2" charset="0"/>
              <a:ea typeface="+mn-ea"/>
              <a:cs typeface="+mn-cs"/>
            </a:rPr>
            <a:t>FONDO GLOBAL DIAMANTE</a:t>
          </a:r>
        </a:p>
      </xdr:txBody>
    </xdr:sp>
    <xdr:clientData/>
  </xdr:twoCellAnchor>
  <xdr:twoCellAnchor>
    <xdr:from>
      <xdr:col>1</xdr:col>
      <xdr:colOff>19050</xdr:colOff>
      <xdr:row>17</xdr:row>
      <xdr:rowOff>163719</xdr:rowOff>
    </xdr:from>
    <xdr:to>
      <xdr:col>19</xdr:col>
      <xdr:colOff>78125</xdr:colOff>
      <xdr:row>18</xdr:row>
      <xdr:rowOff>146345</xdr:rowOff>
    </xdr:to>
    <xdr:sp macro="" textlink="">
      <xdr:nvSpPr>
        <xdr:cNvPr id="50" name="Rectángulo: esquinas diagonales cortadas 49">
          <a:hlinkClick xmlns:r="http://schemas.openxmlformats.org/officeDocument/2006/relationships" r:id="rId19" tooltip="Premios"/>
          <a:extLst>
            <a:ext uri="{FF2B5EF4-FFF2-40B4-BE49-F238E27FC236}">
              <a16:creationId xmlns:a16="http://schemas.microsoft.com/office/drawing/2014/main" id="{50D0C9EF-BE93-4322-B887-6028B56FE418}"/>
            </a:ext>
          </a:extLst>
        </xdr:cNvPr>
        <xdr:cNvSpPr/>
      </xdr:nvSpPr>
      <xdr:spPr>
        <a:xfrm>
          <a:off x="485775" y="3306969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PREMIOS</a:t>
          </a:r>
        </a:p>
      </xdr:txBody>
    </xdr:sp>
    <xdr:clientData/>
  </xdr:twoCellAnchor>
  <xdr:twoCellAnchor>
    <xdr:from>
      <xdr:col>1</xdr:col>
      <xdr:colOff>19050</xdr:colOff>
      <xdr:row>10</xdr:row>
      <xdr:rowOff>142982</xdr:rowOff>
    </xdr:from>
    <xdr:to>
      <xdr:col>19</xdr:col>
      <xdr:colOff>78125</xdr:colOff>
      <xdr:row>11</xdr:row>
      <xdr:rowOff>125608</xdr:rowOff>
    </xdr:to>
    <xdr:sp macro="" textlink="">
      <xdr:nvSpPr>
        <xdr:cNvPr id="51" name="Rectángulo: esquinas diagonales cortadas 50">
          <a:hlinkClick xmlns:r="http://schemas.openxmlformats.org/officeDocument/2006/relationships" r:id="rId20" tooltip="Multigeneracional"/>
          <a:extLst>
            <a:ext uri="{FF2B5EF4-FFF2-40B4-BE49-F238E27FC236}">
              <a16:creationId xmlns:a16="http://schemas.microsoft.com/office/drawing/2014/main" id="{B1C61541-F924-4509-AEC6-C81766F233AD}"/>
            </a:ext>
          </a:extLst>
        </xdr:cNvPr>
        <xdr:cNvSpPr/>
      </xdr:nvSpPr>
      <xdr:spPr>
        <a:xfrm>
          <a:off x="485775" y="1952732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MULTIGENERACIONAL</a:t>
          </a:r>
        </a:p>
      </xdr:txBody>
    </xdr:sp>
    <xdr:clientData/>
  </xdr:twoCellAnchor>
  <xdr:twoCellAnchor editAs="oneCell">
    <xdr:from>
      <xdr:col>20</xdr:col>
      <xdr:colOff>0</xdr:colOff>
      <xdr:row>0</xdr:row>
      <xdr:rowOff>38100</xdr:rowOff>
    </xdr:from>
    <xdr:to>
      <xdr:col>86</xdr:col>
      <xdr:colOff>0</xdr:colOff>
      <xdr:row>19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A8F342A-BE72-44A0-B910-8290E594B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0" y="38100"/>
          <a:ext cx="7486650" cy="348615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72365</xdr:rowOff>
    </xdr:from>
    <xdr:to>
      <xdr:col>0</xdr:col>
      <xdr:colOff>267891</xdr:colOff>
      <xdr:row>15</xdr:row>
      <xdr:rowOff>141668</xdr:rowOff>
    </xdr:to>
    <xdr:sp macro="" textlink="">
      <xdr:nvSpPr>
        <xdr:cNvPr id="2" name="Diagrama de flujo: operación manua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15AFD9-CFBB-4815-BB60-DDAB76245574}"/>
            </a:ext>
          </a:extLst>
        </xdr:cNvPr>
        <xdr:cNvSpPr/>
      </xdr:nvSpPr>
      <xdr:spPr>
        <a:xfrm rot="16200000">
          <a:off x="-186456" y="2449571"/>
          <a:ext cx="640803" cy="267891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solidFill>
          <a:srgbClr val="FF0000"/>
        </a:solidFill>
        <a:ln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BONOS</a:t>
          </a:r>
        </a:p>
      </xdr:txBody>
    </xdr:sp>
    <xdr:clientData/>
  </xdr:twoCellAnchor>
  <xdr:twoCellAnchor>
    <xdr:from>
      <xdr:col>0</xdr:col>
      <xdr:colOff>1</xdr:colOff>
      <xdr:row>15</xdr:row>
      <xdr:rowOff>58614</xdr:rowOff>
    </xdr:from>
    <xdr:to>
      <xdr:col>0</xdr:col>
      <xdr:colOff>207248</xdr:colOff>
      <xdr:row>19</xdr:row>
      <xdr:rowOff>3941</xdr:rowOff>
    </xdr:to>
    <xdr:sp macro="" textlink="">
      <xdr:nvSpPr>
        <xdr:cNvPr id="18" name="Diagrama de flujo: operación manual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2033B4-E5DE-445E-9407-6EDB48B9B81E}"/>
            </a:ext>
          </a:extLst>
        </xdr:cNvPr>
        <xdr:cNvSpPr/>
      </xdr:nvSpPr>
      <xdr:spPr>
        <a:xfrm rot="16200000">
          <a:off x="-250039" y="3070904"/>
          <a:ext cx="707327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7030A0"/>
          </a:fgClr>
          <a:bgClr>
            <a:srgbClr val="C00000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RANGOS</a:t>
          </a:r>
        </a:p>
      </xdr:txBody>
    </xdr:sp>
    <xdr:clientData/>
  </xdr:twoCellAnchor>
  <xdr:twoCellAnchor>
    <xdr:from>
      <xdr:col>0</xdr:col>
      <xdr:colOff>0</xdr:colOff>
      <xdr:row>7</xdr:row>
      <xdr:rowOff>161156</xdr:rowOff>
    </xdr:from>
    <xdr:to>
      <xdr:col>0</xdr:col>
      <xdr:colOff>207247</xdr:colOff>
      <xdr:row>12</xdr:row>
      <xdr:rowOff>125355</xdr:rowOff>
    </xdr:to>
    <xdr:sp macro="" textlink="">
      <xdr:nvSpPr>
        <xdr:cNvPr id="19" name="Diagrama de flujo: operación manual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FD0CD51-95A4-4CE9-847B-FC9C42095652}"/>
            </a:ext>
          </a:extLst>
        </xdr:cNvPr>
        <xdr:cNvSpPr/>
      </xdr:nvSpPr>
      <xdr:spPr>
        <a:xfrm rot="16200000">
          <a:off x="-354726" y="1754132"/>
          <a:ext cx="916699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2060"/>
          </a:fgClr>
          <a:bgClr>
            <a:srgbClr val="00FFFF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SIMULADOR</a:t>
          </a:r>
        </a:p>
      </xdr:txBody>
    </xdr:sp>
    <xdr:clientData/>
  </xdr:twoCellAnchor>
  <xdr:twoCellAnchor>
    <xdr:from>
      <xdr:col>0</xdr:col>
      <xdr:colOff>1</xdr:colOff>
      <xdr:row>4</xdr:row>
      <xdr:rowOff>29340</xdr:rowOff>
    </xdr:from>
    <xdr:to>
      <xdr:col>0</xdr:col>
      <xdr:colOff>207249</xdr:colOff>
      <xdr:row>8</xdr:row>
      <xdr:rowOff>36345</xdr:rowOff>
    </xdr:to>
    <xdr:sp macro="" textlink="">
      <xdr:nvSpPr>
        <xdr:cNvPr id="20" name="Diagrama de flujo: operación manual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F198F03-583F-4697-9C58-FBB84AD1F240}"/>
            </a:ext>
          </a:extLst>
        </xdr:cNvPr>
        <xdr:cNvSpPr/>
      </xdr:nvSpPr>
      <xdr:spPr>
        <a:xfrm rot="16200000">
          <a:off x="-280878" y="976969"/>
          <a:ext cx="769005" cy="207248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2060"/>
          </a:fgClr>
          <a:bgClr>
            <a:schemeClr val="accent1">
              <a:lumMod val="60000"/>
              <a:lumOff val="40000"/>
            </a:schemeClr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GUÍA SIM</a:t>
          </a:r>
        </a:p>
      </xdr:txBody>
    </xdr:sp>
    <xdr:clientData/>
  </xdr:twoCellAnchor>
  <xdr:twoCellAnchor>
    <xdr:from>
      <xdr:col>0</xdr:col>
      <xdr:colOff>3</xdr:colOff>
      <xdr:row>1</xdr:row>
      <xdr:rowOff>0</xdr:rowOff>
    </xdr:from>
    <xdr:to>
      <xdr:col>0</xdr:col>
      <xdr:colOff>207252</xdr:colOff>
      <xdr:row>4</xdr:row>
      <xdr:rowOff>107729</xdr:rowOff>
    </xdr:to>
    <xdr:sp macro="" textlink="">
      <xdr:nvSpPr>
        <xdr:cNvPr id="21" name="Diagrama de flujo: operación manual 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3038FDD-3461-4FD9-8937-120A6FBA78A7}"/>
            </a:ext>
          </a:extLst>
        </xdr:cNvPr>
        <xdr:cNvSpPr/>
      </xdr:nvSpPr>
      <xdr:spPr>
        <a:xfrm rot="16200000">
          <a:off x="-235987" y="331240"/>
          <a:ext cx="679229" cy="207249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359E"/>
          </a:fgClr>
          <a:bgClr>
            <a:schemeClr val="accent1">
              <a:lumMod val="60000"/>
              <a:lumOff val="40000"/>
            </a:schemeClr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INICIO</a:t>
          </a:r>
        </a:p>
      </xdr:txBody>
    </xdr:sp>
    <xdr:clientData/>
  </xdr:twoCellAnchor>
  <xdr:twoCellAnchor>
    <xdr:from>
      <xdr:col>1</xdr:col>
      <xdr:colOff>19050</xdr:colOff>
      <xdr:row>1</xdr:row>
      <xdr:rowOff>66675</xdr:rowOff>
    </xdr:from>
    <xdr:to>
      <xdr:col>19</xdr:col>
      <xdr:colOff>78125</xdr:colOff>
      <xdr:row>2</xdr:row>
      <xdr:rowOff>34460</xdr:rowOff>
    </xdr:to>
    <xdr:sp macro="" textlink="">
      <xdr:nvSpPr>
        <xdr:cNvPr id="37" name="Rectángulo: esquinas diagonales cortadas 36">
          <a:hlinkClick xmlns:r="http://schemas.openxmlformats.org/officeDocument/2006/relationships" r:id="rId6" tooltip="Cliente"/>
          <a:extLst>
            <a:ext uri="{FF2B5EF4-FFF2-40B4-BE49-F238E27FC236}">
              <a16:creationId xmlns:a16="http://schemas.microsoft.com/office/drawing/2014/main" id="{78717A4D-B470-4A03-94AB-04DCEC61F0DB}"/>
            </a:ext>
          </a:extLst>
        </xdr:cNvPr>
        <xdr:cNvSpPr/>
      </xdr:nvSpPr>
      <xdr:spPr>
        <a:xfrm>
          <a:off x="485775" y="161925"/>
          <a:ext cx="2116475" cy="158285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CLIENTE</a:t>
          </a:r>
        </a:p>
      </xdr:txBody>
    </xdr:sp>
    <xdr:clientData/>
  </xdr:twoCellAnchor>
  <xdr:twoCellAnchor>
    <xdr:from>
      <xdr:col>1</xdr:col>
      <xdr:colOff>19050</xdr:colOff>
      <xdr:row>2</xdr:row>
      <xdr:rowOff>87040</xdr:rowOff>
    </xdr:from>
    <xdr:to>
      <xdr:col>19</xdr:col>
      <xdr:colOff>78125</xdr:colOff>
      <xdr:row>3</xdr:row>
      <xdr:rowOff>69666</xdr:rowOff>
    </xdr:to>
    <xdr:sp macro="" textlink="">
      <xdr:nvSpPr>
        <xdr:cNvPr id="38" name="Rectángulo: esquinas diagonales cortadas 37">
          <a:hlinkClick xmlns:r="http://schemas.openxmlformats.org/officeDocument/2006/relationships" r:id="rId7" tooltip="Patrocinio"/>
          <a:extLst>
            <a:ext uri="{FF2B5EF4-FFF2-40B4-BE49-F238E27FC236}">
              <a16:creationId xmlns:a16="http://schemas.microsoft.com/office/drawing/2014/main" id="{2784FF5E-15F8-4C98-B1DA-D074DFC003F2}"/>
            </a:ext>
          </a:extLst>
        </xdr:cNvPr>
        <xdr:cNvSpPr/>
      </xdr:nvSpPr>
      <xdr:spPr>
        <a:xfrm>
          <a:off x="485775" y="372790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PATROCINIO</a:t>
          </a:r>
        </a:p>
      </xdr:txBody>
    </xdr:sp>
    <xdr:clientData/>
  </xdr:twoCellAnchor>
  <xdr:twoCellAnchor>
    <xdr:from>
      <xdr:col>1</xdr:col>
      <xdr:colOff>19050</xdr:colOff>
      <xdr:row>3</xdr:row>
      <xdr:rowOff>122246</xdr:rowOff>
    </xdr:from>
    <xdr:to>
      <xdr:col>19</xdr:col>
      <xdr:colOff>78125</xdr:colOff>
      <xdr:row>4</xdr:row>
      <xdr:rowOff>104872</xdr:rowOff>
    </xdr:to>
    <xdr:sp macro="" textlink="">
      <xdr:nvSpPr>
        <xdr:cNvPr id="39" name="Rectángulo: esquinas diagonales cortadas 38">
          <a:hlinkClick xmlns:r="http://schemas.openxmlformats.org/officeDocument/2006/relationships" r:id="rId8" tooltip="Formación de Equipo"/>
          <a:extLst>
            <a:ext uri="{FF2B5EF4-FFF2-40B4-BE49-F238E27FC236}">
              <a16:creationId xmlns:a16="http://schemas.microsoft.com/office/drawing/2014/main" id="{8D95AF0F-FD0A-417E-9CC2-DC40818DFC40}"/>
            </a:ext>
          </a:extLst>
        </xdr:cNvPr>
        <xdr:cNvSpPr/>
      </xdr:nvSpPr>
      <xdr:spPr>
        <a:xfrm>
          <a:off x="485775" y="598496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FORMACIÓN DE EQUIPO </a:t>
          </a:r>
        </a:p>
      </xdr:txBody>
    </xdr:sp>
    <xdr:clientData/>
  </xdr:twoCellAnchor>
  <xdr:twoCellAnchor>
    <xdr:from>
      <xdr:col>1</xdr:col>
      <xdr:colOff>19050</xdr:colOff>
      <xdr:row>4</xdr:row>
      <xdr:rowOff>157452</xdr:rowOff>
    </xdr:from>
    <xdr:to>
      <xdr:col>19</xdr:col>
      <xdr:colOff>78125</xdr:colOff>
      <xdr:row>5</xdr:row>
      <xdr:rowOff>140078</xdr:rowOff>
    </xdr:to>
    <xdr:sp macro="" textlink="">
      <xdr:nvSpPr>
        <xdr:cNvPr id="40" name="Rectángulo: esquinas diagonales cortadas 39">
          <a:hlinkClick xmlns:r="http://schemas.openxmlformats.org/officeDocument/2006/relationships" r:id="rId9" tooltip="Igualación de Volumen"/>
          <a:extLst>
            <a:ext uri="{FF2B5EF4-FFF2-40B4-BE49-F238E27FC236}">
              <a16:creationId xmlns:a16="http://schemas.microsoft.com/office/drawing/2014/main" id="{FD72C5A1-7B98-47CF-9007-6A1FB3EE0E9F}"/>
            </a:ext>
          </a:extLst>
        </xdr:cNvPr>
        <xdr:cNvSpPr/>
      </xdr:nvSpPr>
      <xdr:spPr>
        <a:xfrm>
          <a:off x="485775" y="824202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09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IGUALACIÓN DE VOLUMEN</a:t>
          </a:r>
        </a:p>
      </xdr:txBody>
    </xdr:sp>
    <xdr:clientData/>
  </xdr:twoCellAnchor>
  <xdr:twoCellAnchor>
    <xdr:from>
      <xdr:col>1</xdr:col>
      <xdr:colOff>19050</xdr:colOff>
      <xdr:row>6</xdr:row>
      <xdr:rowOff>2158</xdr:rowOff>
    </xdr:from>
    <xdr:to>
      <xdr:col>19</xdr:col>
      <xdr:colOff>78125</xdr:colOff>
      <xdr:row>6</xdr:row>
      <xdr:rowOff>175284</xdr:rowOff>
    </xdr:to>
    <xdr:sp macro="" textlink="">
      <xdr:nvSpPr>
        <xdr:cNvPr id="41" name="Rectángulo: esquinas diagonales cortadas 40">
          <a:hlinkClick xmlns:r="http://schemas.openxmlformats.org/officeDocument/2006/relationships" r:id="rId10" tooltip="Desarrollo de Red"/>
          <a:extLst>
            <a:ext uri="{FF2B5EF4-FFF2-40B4-BE49-F238E27FC236}">
              <a16:creationId xmlns:a16="http://schemas.microsoft.com/office/drawing/2014/main" id="{74E83A00-0D28-4DCF-90F4-8B27E7A4A12E}"/>
            </a:ext>
          </a:extLst>
        </xdr:cNvPr>
        <xdr:cNvSpPr/>
      </xdr:nvSpPr>
      <xdr:spPr>
        <a:xfrm>
          <a:off x="485775" y="1049908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DESARROLLO DE RED</a:t>
          </a:r>
        </a:p>
      </xdr:txBody>
    </xdr:sp>
    <xdr:clientData/>
  </xdr:twoCellAnchor>
  <xdr:twoCellAnchor>
    <xdr:from>
      <xdr:col>1</xdr:col>
      <xdr:colOff>19050</xdr:colOff>
      <xdr:row>7</xdr:row>
      <xdr:rowOff>37364</xdr:rowOff>
    </xdr:from>
    <xdr:to>
      <xdr:col>19</xdr:col>
      <xdr:colOff>78125</xdr:colOff>
      <xdr:row>8</xdr:row>
      <xdr:rowOff>19990</xdr:rowOff>
    </xdr:to>
    <xdr:sp macro="" textlink="">
      <xdr:nvSpPr>
        <xdr:cNvPr id="42" name="Rectángulo: esquinas diagonales cortadas 41">
          <a:hlinkClick xmlns:r="http://schemas.openxmlformats.org/officeDocument/2006/relationships" r:id="rId11" tooltip="Avance de Rango"/>
          <a:extLst>
            <a:ext uri="{FF2B5EF4-FFF2-40B4-BE49-F238E27FC236}">
              <a16:creationId xmlns:a16="http://schemas.microsoft.com/office/drawing/2014/main" id="{C395AEEE-388D-40A7-854A-F51A862785FC}"/>
            </a:ext>
          </a:extLst>
        </xdr:cNvPr>
        <xdr:cNvSpPr/>
      </xdr:nvSpPr>
      <xdr:spPr>
        <a:xfrm>
          <a:off x="485775" y="1275614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AVANCE DE RANGO</a:t>
          </a:r>
        </a:p>
      </xdr:txBody>
    </xdr:sp>
    <xdr:clientData/>
  </xdr:twoCellAnchor>
  <xdr:twoCellAnchor>
    <xdr:from>
      <xdr:col>1</xdr:col>
      <xdr:colOff>19050</xdr:colOff>
      <xdr:row>8</xdr:row>
      <xdr:rowOff>72570</xdr:rowOff>
    </xdr:from>
    <xdr:to>
      <xdr:col>19</xdr:col>
      <xdr:colOff>78125</xdr:colOff>
      <xdr:row>9</xdr:row>
      <xdr:rowOff>55196</xdr:rowOff>
    </xdr:to>
    <xdr:sp macro="" textlink="">
      <xdr:nvSpPr>
        <xdr:cNvPr id="43" name="Rectángulo: esquinas diagonales cortadas 42">
          <a:hlinkClick xmlns:r="http://schemas.openxmlformats.org/officeDocument/2006/relationships" r:id="rId12" tooltip="Seguimiento"/>
          <a:extLst>
            <a:ext uri="{FF2B5EF4-FFF2-40B4-BE49-F238E27FC236}">
              <a16:creationId xmlns:a16="http://schemas.microsoft.com/office/drawing/2014/main" id="{429C0C03-8405-4DFC-857F-ADAFE3E070B4}"/>
            </a:ext>
          </a:extLst>
        </xdr:cNvPr>
        <xdr:cNvSpPr/>
      </xdr:nvSpPr>
      <xdr:spPr>
        <a:xfrm>
          <a:off x="485775" y="1501320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SEGUIMIENTO</a:t>
          </a:r>
        </a:p>
      </xdr:txBody>
    </xdr:sp>
    <xdr:clientData/>
  </xdr:twoCellAnchor>
  <xdr:twoCellAnchor>
    <xdr:from>
      <xdr:col>1</xdr:col>
      <xdr:colOff>19050</xdr:colOff>
      <xdr:row>9</xdr:row>
      <xdr:rowOff>107776</xdr:rowOff>
    </xdr:from>
    <xdr:to>
      <xdr:col>19</xdr:col>
      <xdr:colOff>78125</xdr:colOff>
      <xdr:row>10</xdr:row>
      <xdr:rowOff>90402</xdr:rowOff>
    </xdr:to>
    <xdr:sp macro="" textlink="">
      <xdr:nvSpPr>
        <xdr:cNvPr id="44" name="Rectángulo: esquinas diagonales cortadas 43">
          <a:hlinkClick xmlns:r="http://schemas.openxmlformats.org/officeDocument/2006/relationships" r:id="rId13" tooltip="Patrimonial"/>
          <a:extLst>
            <a:ext uri="{FF2B5EF4-FFF2-40B4-BE49-F238E27FC236}">
              <a16:creationId xmlns:a16="http://schemas.microsoft.com/office/drawing/2014/main" id="{DD45A57B-9C3C-4EA5-8207-C0B93A22F543}"/>
            </a:ext>
          </a:extLst>
        </xdr:cNvPr>
        <xdr:cNvSpPr/>
      </xdr:nvSpPr>
      <xdr:spPr>
        <a:xfrm>
          <a:off x="485775" y="1727026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PATRIMONIAL</a:t>
          </a:r>
        </a:p>
      </xdr:txBody>
    </xdr:sp>
    <xdr:clientData/>
  </xdr:twoCellAnchor>
  <xdr:twoCellAnchor>
    <xdr:from>
      <xdr:col>1</xdr:col>
      <xdr:colOff>19050</xdr:colOff>
      <xdr:row>11</xdr:row>
      <xdr:rowOff>178188</xdr:rowOff>
    </xdr:from>
    <xdr:to>
      <xdr:col>19</xdr:col>
      <xdr:colOff>78125</xdr:colOff>
      <xdr:row>12</xdr:row>
      <xdr:rowOff>160814</xdr:rowOff>
    </xdr:to>
    <xdr:sp macro="" textlink="">
      <xdr:nvSpPr>
        <xdr:cNvPr id="45" name="Rectángulo: esquinas diagonales cortadas 44">
          <a:hlinkClick xmlns:r="http://schemas.openxmlformats.org/officeDocument/2006/relationships" r:id="rId14" tooltip="Vacacional"/>
          <a:extLst>
            <a:ext uri="{FF2B5EF4-FFF2-40B4-BE49-F238E27FC236}">
              <a16:creationId xmlns:a16="http://schemas.microsoft.com/office/drawing/2014/main" id="{2E8A7EF8-46FD-49A4-A2E4-3AB06EC7ED78}"/>
            </a:ext>
          </a:extLst>
        </xdr:cNvPr>
        <xdr:cNvSpPr/>
      </xdr:nvSpPr>
      <xdr:spPr>
        <a:xfrm>
          <a:off x="485775" y="2178438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VACACIONAL</a:t>
          </a:r>
        </a:p>
      </xdr:txBody>
    </xdr:sp>
    <xdr:clientData/>
  </xdr:twoCellAnchor>
  <xdr:twoCellAnchor>
    <xdr:from>
      <xdr:col>1</xdr:col>
      <xdr:colOff>19050</xdr:colOff>
      <xdr:row>13</xdr:row>
      <xdr:rowOff>22894</xdr:rowOff>
    </xdr:from>
    <xdr:to>
      <xdr:col>19</xdr:col>
      <xdr:colOff>78125</xdr:colOff>
      <xdr:row>14</xdr:row>
      <xdr:rowOff>5520</xdr:rowOff>
    </xdr:to>
    <xdr:sp macro="" textlink="">
      <xdr:nvSpPr>
        <xdr:cNvPr id="46" name="Rectángulo: esquinas diagonales cortadas 45">
          <a:hlinkClick xmlns:r="http://schemas.openxmlformats.org/officeDocument/2006/relationships" r:id="rId15" tooltip="Estructural 100"/>
          <a:extLst>
            <a:ext uri="{FF2B5EF4-FFF2-40B4-BE49-F238E27FC236}">
              <a16:creationId xmlns:a16="http://schemas.microsoft.com/office/drawing/2014/main" id="{DDE44E1D-8659-4F55-A096-94485C00D05B}"/>
            </a:ext>
          </a:extLst>
        </xdr:cNvPr>
        <xdr:cNvSpPr/>
      </xdr:nvSpPr>
      <xdr:spPr>
        <a:xfrm>
          <a:off x="485775" y="2404144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ESTRUCTURAL 100</a:t>
          </a:r>
        </a:p>
      </xdr:txBody>
    </xdr:sp>
    <xdr:clientData/>
  </xdr:twoCellAnchor>
  <xdr:twoCellAnchor>
    <xdr:from>
      <xdr:col>1</xdr:col>
      <xdr:colOff>19050</xdr:colOff>
      <xdr:row>14</xdr:row>
      <xdr:rowOff>58100</xdr:rowOff>
    </xdr:from>
    <xdr:to>
      <xdr:col>19</xdr:col>
      <xdr:colOff>78125</xdr:colOff>
      <xdr:row>15</xdr:row>
      <xdr:rowOff>40726</xdr:rowOff>
    </xdr:to>
    <xdr:sp macro="" textlink="">
      <xdr:nvSpPr>
        <xdr:cNvPr id="47" name="Rectángulo: esquinas diagonales cortadas 46">
          <a:hlinkClick xmlns:r="http://schemas.openxmlformats.org/officeDocument/2006/relationships" r:id="rId16" tooltip="Estructural 130"/>
          <a:extLst>
            <a:ext uri="{FF2B5EF4-FFF2-40B4-BE49-F238E27FC236}">
              <a16:creationId xmlns:a16="http://schemas.microsoft.com/office/drawing/2014/main" id="{2BB1454B-76FB-4CF0-BC50-0F6753BC2CE9}"/>
            </a:ext>
          </a:extLst>
        </xdr:cNvPr>
        <xdr:cNvSpPr/>
      </xdr:nvSpPr>
      <xdr:spPr>
        <a:xfrm>
          <a:off x="485775" y="2629850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ESTRUCTURAL 130</a:t>
          </a:r>
        </a:p>
      </xdr:txBody>
    </xdr:sp>
    <xdr:clientData/>
  </xdr:twoCellAnchor>
  <xdr:twoCellAnchor>
    <xdr:from>
      <xdr:col>1</xdr:col>
      <xdr:colOff>19050</xdr:colOff>
      <xdr:row>15</xdr:row>
      <xdr:rowOff>93306</xdr:rowOff>
    </xdr:from>
    <xdr:to>
      <xdr:col>19</xdr:col>
      <xdr:colOff>78125</xdr:colOff>
      <xdr:row>16</xdr:row>
      <xdr:rowOff>75932</xdr:rowOff>
    </xdr:to>
    <xdr:sp macro="" textlink="">
      <xdr:nvSpPr>
        <xdr:cNvPr id="48" name="Rectángulo: esquinas diagonales cortadas 47">
          <a:hlinkClick xmlns:r="http://schemas.openxmlformats.org/officeDocument/2006/relationships" r:id="rId17" tooltip="Fondo Global"/>
          <a:extLst>
            <a:ext uri="{FF2B5EF4-FFF2-40B4-BE49-F238E27FC236}">
              <a16:creationId xmlns:a16="http://schemas.microsoft.com/office/drawing/2014/main" id="{4E4589A7-8D08-43BB-91C6-87B35BE84029}"/>
            </a:ext>
          </a:extLst>
        </xdr:cNvPr>
        <xdr:cNvSpPr/>
      </xdr:nvSpPr>
      <xdr:spPr>
        <a:xfrm>
          <a:off x="485775" y="2855556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06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FONDO GLOBAL</a:t>
          </a:r>
        </a:p>
      </xdr:txBody>
    </xdr:sp>
    <xdr:clientData/>
  </xdr:twoCellAnchor>
  <xdr:twoCellAnchor>
    <xdr:from>
      <xdr:col>1</xdr:col>
      <xdr:colOff>19050</xdr:colOff>
      <xdr:row>16</xdr:row>
      <xdr:rowOff>128512</xdr:rowOff>
    </xdr:from>
    <xdr:to>
      <xdr:col>19</xdr:col>
      <xdr:colOff>78125</xdr:colOff>
      <xdr:row>17</xdr:row>
      <xdr:rowOff>111138</xdr:rowOff>
    </xdr:to>
    <xdr:sp macro="" textlink="">
      <xdr:nvSpPr>
        <xdr:cNvPr id="49" name="Rectángulo: esquinas diagonales cortadas 48">
          <a:hlinkClick xmlns:r="http://schemas.openxmlformats.org/officeDocument/2006/relationships" r:id="rId18" tooltip="Fondo Global Diamante"/>
          <a:extLst>
            <a:ext uri="{FF2B5EF4-FFF2-40B4-BE49-F238E27FC236}">
              <a16:creationId xmlns:a16="http://schemas.microsoft.com/office/drawing/2014/main" id="{B6A8EF8B-02F0-46F9-8141-1C008A9AB7E2}"/>
            </a:ext>
          </a:extLst>
        </xdr:cNvPr>
        <xdr:cNvSpPr/>
      </xdr:nvSpPr>
      <xdr:spPr>
        <a:xfrm>
          <a:off x="485775" y="3081262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06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FONDO GLOBAL DIAMANTE</a:t>
          </a:r>
        </a:p>
      </xdr:txBody>
    </xdr:sp>
    <xdr:clientData/>
  </xdr:twoCellAnchor>
  <xdr:twoCellAnchor>
    <xdr:from>
      <xdr:col>1</xdr:col>
      <xdr:colOff>19050</xdr:colOff>
      <xdr:row>17</xdr:row>
      <xdr:rowOff>163719</xdr:rowOff>
    </xdr:from>
    <xdr:to>
      <xdr:col>19</xdr:col>
      <xdr:colOff>78125</xdr:colOff>
      <xdr:row>18</xdr:row>
      <xdr:rowOff>146345</xdr:rowOff>
    </xdr:to>
    <xdr:sp macro="" textlink="">
      <xdr:nvSpPr>
        <xdr:cNvPr id="50" name="Rectángulo: esquinas diagonales cortadas 49">
          <a:hlinkClick xmlns:r="http://schemas.openxmlformats.org/officeDocument/2006/relationships" r:id="rId19" tooltip="Premios"/>
          <a:extLst>
            <a:ext uri="{FF2B5EF4-FFF2-40B4-BE49-F238E27FC236}">
              <a16:creationId xmlns:a16="http://schemas.microsoft.com/office/drawing/2014/main" id="{44298869-4D08-4B64-844B-6A731BACB5BB}"/>
            </a:ext>
          </a:extLst>
        </xdr:cNvPr>
        <xdr:cNvSpPr/>
      </xdr:nvSpPr>
      <xdr:spPr>
        <a:xfrm>
          <a:off x="485775" y="3306969"/>
          <a:ext cx="2116475" cy="173126"/>
        </a:xfrm>
        <a:prstGeom prst="snip2DiagRect">
          <a:avLst/>
        </a:prstGeom>
        <a:solidFill>
          <a:srgbClr val="FF0000"/>
        </a:solidFill>
        <a:effectLst>
          <a:innerShdw blurRad="63500" dist="50800" dir="18900000">
            <a:prstClr val="black">
              <a:alpha val="50000"/>
            </a:prstClr>
          </a:innerShdw>
        </a:effectLst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chemeClr val="bg1"/>
              </a:solidFill>
              <a:latin typeface="Uniform 4" panose="02000000000000000000" pitchFamily="2" charset="0"/>
              <a:ea typeface="+mn-ea"/>
              <a:cs typeface="+mn-cs"/>
            </a:rPr>
            <a:t>PREMIOS</a:t>
          </a:r>
        </a:p>
      </xdr:txBody>
    </xdr:sp>
    <xdr:clientData/>
  </xdr:twoCellAnchor>
  <xdr:twoCellAnchor>
    <xdr:from>
      <xdr:col>1</xdr:col>
      <xdr:colOff>19050</xdr:colOff>
      <xdr:row>10</xdr:row>
      <xdr:rowOff>142982</xdr:rowOff>
    </xdr:from>
    <xdr:to>
      <xdr:col>19</xdr:col>
      <xdr:colOff>78125</xdr:colOff>
      <xdr:row>11</xdr:row>
      <xdr:rowOff>125608</xdr:rowOff>
    </xdr:to>
    <xdr:sp macro="" textlink="">
      <xdr:nvSpPr>
        <xdr:cNvPr id="51" name="Rectángulo: esquinas diagonales cortadas 50">
          <a:hlinkClick xmlns:r="http://schemas.openxmlformats.org/officeDocument/2006/relationships" r:id="rId20" tooltip="Multigeneracional"/>
          <a:extLst>
            <a:ext uri="{FF2B5EF4-FFF2-40B4-BE49-F238E27FC236}">
              <a16:creationId xmlns:a16="http://schemas.microsoft.com/office/drawing/2014/main" id="{92581AD2-0C93-424F-BA0E-4CF6436A0998}"/>
            </a:ext>
          </a:extLst>
        </xdr:cNvPr>
        <xdr:cNvSpPr/>
      </xdr:nvSpPr>
      <xdr:spPr>
        <a:xfrm>
          <a:off x="485775" y="1952732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MULTIGENERACIONAL</a:t>
          </a:r>
        </a:p>
      </xdr:txBody>
    </xdr:sp>
    <xdr:clientData/>
  </xdr:twoCellAnchor>
  <xdr:twoCellAnchor editAs="oneCell">
    <xdr:from>
      <xdr:col>20</xdr:col>
      <xdr:colOff>5443</xdr:colOff>
      <xdr:row>0</xdr:row>
      <xdr:rowOff>38100</xdr:rowOff>
    </xdr:from>
    <xdr:to>
      <xdr:col>85</xdr:col>
      <xdr:colOff>0</xdr:colOff>
      <xdr:row>19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E0A92D6-0BC6-4345-A092-5E904C40F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1058" y="38100"/>
          <a:ext cx="7614557" cy="3486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177832</xdr:rowOff>
    </xdr:from>
    <xdr:to>
      <xdr:col>0</xdr:col>
      <xdr:colOff>266400</xdr:colOff>
      <xdr:row>21</xdr:row>
      <xdr:rowOff>90743</xdr:rowOff>
    </xdr:to>
    <xdr:sp macro="" textlink="">
      <xdr:nvSpPr>
        <xdr:cNvPr id="37" name="Diagrama de flujo: operación manual 1">
          <a:hlinkClick xmlns:r="http://schemas.openxmlformats.org/officeDocument/2006/relationships" r:id="rId1" tooltip="Simulador"/>
          <a:extLst>
            <a:ext uri="{FF2B5EF4-FFF2-40B4-BE49-F238E27FC236}">
              <a16:creationId xmlns:a16="http://schemas.microsoft.com/office/drawing/2014/main" id="{72154783-4FCF-41E7-BCBE-958388C12D3F}"/>
            </a:ext>
          </a:extLst>
        </xdr:cNvPr>
        <xdr:cNvSpPr/>
      </xdr:nvSpPr>
      <xdr:spPr>
        <a:xfrm rot="16200000">
          <a:off x="-328081" y="1753688"/>
          <a:ext cx="922561" cy="266400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solidFill>
          <a:srgbClr val="FF0000"/>
        </a:solidFill>
        <a:ln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SIMULADOR</a:t>
          </a:r>
        </a:p>
      </xdr:txBody>
    </xdr:sp>
    <xdr:clientData/>
  </xdr:twoCellAnchor>
  <xdr:oneCellAnchor>
    <xdr:from>
      <xdr:col>2</xdr:col>
      <xdr:colOff>14952</xdr:colOff>
      <xdr:row>29</xdr:row>
      <xdr:rowOff>35238</xdr:rowOff>
    </xdr:from>
    <xdr:ext cx="773324" cy="285702"/>
    <xdr:pic>
      <xdr:nvPicPr>
        <xdr:cNvPr id="2" name="Imagen 1">
          <a:extLst>
            <a:ext uri="{FF2B5EF4-FFF2-40B4-BE49-F238E27FC236}">
              <a16:creationId xmlns:a16="http://schemas.microsoft.com/office/drawing/2014/main" id="{A981BA65-485C-4A46-AE64-6465B3F46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227" y="3321363"/>
          <a:ext cx="773324" cy="285702"/>
        </a:xfrm>
        <a:prstGeom prst="rect">
          <a:avLst/>
        </a:prstGeom>
      </xdr:spPr>
    </xdr:pic>
    <xdr:clientData/>
  </xdr:oneCellAnchor>
  <xdr:twoCellAnchor>
    <xdr:from>
      <xdr:col>20</xdr:col>
      <xdr:colOff>0</xdr:colOff>
      <xdr:row>6</xdr:row>
      <xdr:rowOff>107760</xdr:rowOff>
    </xdr:from>
    <xdr:to>
      <xdr:col>20</xdr:col>
      <xdr:colOff>0</xdr:colOff>
      <xdr:row>9</xdr:row>
      <xdr:rowOff>75137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AC2BEA8C-5EDB-4DA6-9F37-2A420002CCF8}"/>
            </a:ext>
          </a:extLst>
        </xdr:cNvPr>
        <xdr:cNvGrpSpPr/>
      </xdr:nvGrpSpPr>
      <xdr:grpSpPr>
        <a:xfrm>
          <a:off x="11249025" y="726885"/>
          <a:ext cx="0" cy="396002"/>
          <a:chOff x="10763851" y="1398214"/>
          <a:chExt cx="1985085" cy="396918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86D3A2FC-D8B2-4C70-86EE-2267041D83F5}"/>
              </a:ext>
            </a:extLst>
          </xdr:cNvPr>
          <xdr:cNvGrpSpPr/>
        </xdr:nvGrpSpPr>
        <xdr:grpSpPr>
          <a:xfrm>
            <a:off x="10763851" y="1398214"/>
            <a:ext cx="813506" cy="396918"/>
            <a:chOff x="5982301" y="1405358"/>
            <a:chExt cx="815888" cy="394536"/>
          </a:xfrm>
        </xdr:grpSpPr>
        <xdr:sp macro="" textlink="">
          <xdr:nvSpPr>
            <xdr:cNvPr id="8" name="Elipse 7">
              <a:extLst>
                <a:ext uri="{FF2B5EF4-FFF2-40B4-BE49-F238E27FC236}">
                  <a16:creationId xmlns:a16="http://schemas.microsoft.com/office/drawing/2014/main" id="{E638D669-7EE6-47C4-96A1-D85F050631F9}"/>
                </a:ext>
              </a:extLst>
            </xdr:cNvPr>
            <xdr:cNvSpPr/>
          </xdr:nvSpPr>
          <xdr:spPr>
            <a:xfrm>
              <a:off x="5982301" y="1578770"/>
              <a:ext cx="651610" cy="221124"/>
            </a:xfrm>
            <a:prstGeom prst="ellipse">
              <a:avLst/>
            </a:prstGeom>
            <a:solidFill>
              <a:srgbClr val="009A72">
                <a:alpha val="25000"/>
              </a:srgbClr>
            </a:solidFill>
            <a:ln>
              <a:solidFill>
                <a:srgbClr val="009A72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s-MX" sz="1100"/>
            </a:p>
          </xdr:txBody>
        </xdr:sp>
        <xdr:cxnSp macro="">
          <xdr:nvCxnSpPr>
            <xdr:cNvPr id="9" name="Conector recto 8">
              <a:extLst>
                <a:ext uri="{FF2B5EF4-FFF2-40B4-BE49-F238E27FC236}">
                  <a16:creationId xmlns:a16="http://schemas.microsoft.com/office/drawing/2014/main" id="{93AD371B-6448-45A3-81D0-0A5448516B25}"/>
                </a:ext>
              </a:extLst>
            </xdr:cNvPr>
            <xdr:cNvCxnSpPr>
              <a:stCxn id="8" idx="0"/>
            </xdr:cNvCxnSpPr>
          </xdr:nvCxnSpPr>
          <xdr:spPr>
            <a:xfrm flipV="1">
              <a:off x="6308106" y="1405358"/>
              <a:ext cx="490083" cy="173412"/>
            </a:xfrm>
            <a:prstGeom prst="line">
              <a:avLst/>
            </a:prstGeom>
            <a:solidFill>
              <a:srgbClr val="009A72">
                <a:alpha val="25000"/>
              </a:srgbClr>
            </a:solidFill>
            <a:ln w="9525">
              <a:solidFill>
                <a:srgbClr val="009A72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24701A4B-BABF-4D01-9C53-EFA641D85EAE}"/>
              </a:ext>
            </a:extLst>
          </xdr:cNvPr>
          <xdr:cNvGrpSpPr/>
        </xdr:nvGrpSpPr>
        <xdr:grpSpPr>
          <a:xfrm flipH="1">
            <a:off x="11930663" y="1398214"/>
            <a:ext cx="818273" cy="396918"/>
            <a:chOff x="5982298" y="1405358"/>
            <a:chExt cx="815891" cy="394536"/>
          </a:xfrm>
        </xdr:grpSpPr>
        <xdr:sp macro="" textlink="">
          <xdr:nvSpPr>
            <xdr:cNvPr id="6" name="Elipse 5">
              <a:extLst>
                <a:ext uri="{FF2B5EF4-FFF2-40B4-BE49-F238E27FC236}">
                  <a16:creationId xmlns:a16="http://schemas.microsoft.com/office/drawing/2014/main" id="{9C4DEFEA-A09C-4D2E-8E64-95061A53959A}"/>
                </a:ext>
              </a:extLst>
            </xdr:cNvPr>
            <xdr:cNvSpPr/>
          </xdr:nvSpPr>
          <xdr:spPr>
            <a:xfrm>
              <a:off x="5982298" y="1578770"/>
              <a:ext cx="651609" cy="221124"/>
            </a:xfrm>
            <a:prstGeom prst="ellipse">
              <a:avLst/>
            </a:prstGeom>
            <a:solidFill>
              <a:srgbClr val="009A72">
                <a:alpha val="25000"/>
              </a:srgbClr>
            </a:solidFill>
            <a:ln>
              <a:solidFill>
                <a:srgbClr val="009A72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s-MX" sz="1100"/>
            </a:p>
          </xdr:txBody>
        </xdr:sp>
        <xdr:cxnSp macro="">
          <xdr:nvCxnSpPr>
            <xdr:cNvPr id="7" name="Conector recto 6">
              <a:extLst>
                <a:ext uri="{FF2B5EF4-FFF2-40B4-BE49-F238E27FC236}">
                  <a16:creationId xmlns:a16="http://schemas.microsoft.com/office/drawing/2014/main" id="{DD631E42-4CD0-4AE0-AE06-70AB4BD85B74}"/>
                </a:ext>
              </a:extLst>
            </xdr:cNvPr>
            <xdr:cNvCxnSpPr>
              <a:stCxn id="6" idx="0"/>
            </xdr:cNvCxnSpPr>
          </xdr:nvCxnSpPr>
          <xdr:spPr>
            <a:xfrm flipV="1">
              <a:off x="6308106" y="1405358"/>
              <a:ext cx="490083" cy="173412"/>
            </a:xfrm>
            <a:prstGeom prst="line">
              <a:avLst/>
            </a:prstGeom>
            <a:solidFill>
              <a:srgbClr val="009A72">
                <a:alpha val="25000"/>
              </a:srgbClr>
            </a:solidFill>
            <a:ln w="9525">
              <a:solidFill>
                <a:srgbClr val="009A72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4</xdr:col>
      <xdr:colOff>882291</xdr:colOff>
      <xdr:row>2</xdr:row>
      <xdr:rowOff>28575</xdr:rowOff>
    </xdr:from>
    <xdr:to>
      <xdr:col>5</xdr:col>
      <xdr:colOff>48990</xdr:colOff>
      <xdr:row>5</xdr:row>
      <xdr:rowOff>36738</xdr:rowOff>
    </xdr:to>
    <xdr:sp macro="" textlink="">
      <xdr:nvSpPr>
        <xdr:cNvPr id="13" name="Triángulo isósceles 12">
          <a:extLst>
            <a:ext uri="{FF2B5EF4-FFF2-40B4-BE49-F238E27FC236}">
              <a16:creationId xmlns:a16="http://schemas.microsoft.com/office/drawing/2014/main" id="{06B910C9-43C6-4710-969F-9A4D2F01C866}"/>
            </a:ext>
          </a:extLst>
        </xdr:cNvPr>
        <xdr:cNvSpPr/>
      </xdr:nvSpPr>
      <xdr:spPr>
        <a:xfrm rot="16200000">
          <a:off x="2153947" y="284321"/>
          <a:ext cx="504823" cy="129404"/>
        </a:xfrm>
        <a:prstGeom prst="triangle">
          <a:avLst>
            <a:gd name="adj" fmla="val 49999"/>
          </a:avLst>
        </a:prstGeom>
        <a:gradFill flip="none" rotWithShape="1">
          <a:gsLst>
            <a:gs pos="79000">
              <a:srgbClr val="FF0000"/>
            </a:gs>
            <a:gs pos="31000">
              <a:srgbClr val="FFFF00"/>
            </a:gs>
          </a:gsLst>
          <a:lin ang="2700000" scaled="1"/>
          <a:tileRect/>
        </a:gradFill>
        <a:ln>
          <a:noFill/>
        </a:ln>
        <a:effectLst>
          <a:outerShdw blurRad="50800" dist="50800" dir="2700000" sx="106000" sy="106000" algn="tl" rotWithShape="0">
            <a:schemeClr val="tx1">
              <a:lumMod val="65000"/>
              <a:lumOff val="35000"/>
              <a:alpha val="91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E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26284</xdr:colOff>
      <xdr:row>23</xdr:row>
      <xdr:rowOff>10297</xdr:rowOff>
    </xdr:from>
    <xdr:to>
      <xdr:col>6</xdr:col>
      <xdr:colOff>209020</xdr:colOff>
      <xdr:row>23</xdr:row>
      <xdr:rowOff>192805</xdr:rowOff>
    </xdr:to>
    <xdr:sp macro="" textlink="">
      <xdr:nvSpPr>
        <xdr:cNvPr id="14" name="Forma libre: forma 13">
          <a:extLst>
            <a:ext uri="{FF2B5EF4-FFF2-40B4-BE49-F238E27FC236}">
              <a16:creationId xmlns:a16="http://schemas.microsoft.com/office/drawing/2014/main" id="{8A0F8910-2D65-403F-AD38-993744E00FAE}"/>
            </a:ext>
          </a:extLst>
        </xdr:cNvPr>
        <xdr:cNvSpPr/>
      </xdr:nvSpPr>
      <xdr:spPr>
        <a:xfrm>
          <a:off x="2683759" y="2524897"/>
          <a:ext cx="182736" cy="182508"/>
        </a:xfrm>
        <a:custGeom>
          <a:avLst/>
          <a:gdLst/>
          <a:ahLst/>
          <a:cxnLst/>
          <a:rect l="l" t="t" r="r" b="b"/>
          <a:pathLst>
            <a:path w="997620" h="997620">
              <a:moveTo>
                <a:pt x="365600" y="544082"/>
              </a:moveTo>
              <a:lnTo>
                <a:pt x="512327" y="544082"/>
              </a:lnTo>
              <a:cubicBezTo>
                <a:pt x="574768" y="544082"/>
                <a:pt x="617443" y="553487"/>
                <a:pt x="640353" y="572296"/>
              </a:cubicBezTo>
              <a:cubicBezTo>
                <a:pt x="663263" y="591105"/>
                <a:pt x="674717" y="617256"/>
                <a:pt x="674717" y="650749"/>
              </a:cubicBezTo>
              <a:cubicBezTo>
                <a:pt x="674717" y="684096"/>
                <a:pt x="664008" y="710210"/>
                <a:pt x="642588" y="729093"/>
              </a:cubicBezTo>
              <a:cubicBezTo>
                <a:pt x="621168" y="747976"/>
                <a:pt x="581584" y="757417"/>
                <a:pt x="523836" y="757417"/>
              </a:cubicBezTo>
              <a:lnTo>
                <a:pt x="365600" y="757417"/>
              </a:lnTo>
              <a:close/>
              <a:moveTo>
                <a:pt x="365600" y="261299"/>
              </a:moveTo>
              <a:lnTo>
                <a:pt x="490675" y="261299"/>
              </a:lnTo>
              <a:cubicBezTo>
                <a:pt x="524076" y="261299"/>
                <a:pt x="551252" y="262910"/>
                <a:pt x="572204" y="266132"/>
              </a:cubicBezTo>
              <a:cubicBezTo>
                <a:pt x="593157" y="269354"/>
                <a:pt x="610722" y="277780"/>
                <a:pt x="624899" y="291410"/>
              </a:cubicBezTo>
              <a:cubicBezTo>
                <a:pt x="639077" y="305040"/>
                <a:pt x="646166" y="326414"/>
                <a:pt x="646166" y="355533"/>
              </a:cubicBezTo>
              <a:cubicBezTo>
                <a:pt x="646166" y="383135"/>
                <a:pt x="639166" y="403385"/>
                <a:pt x="625167" y="416284"/>
              </a:cubicBezTo>
              <a:cubicBezTo>
                <a:pt x="611168" y="429182"/>
                <a:pt x="594574" y="437219"/>
                <a:pt x="575386" y="440394"/>
              </a:cubicBezTo>
              <a:cubicBezTo>
                <a:pt x="556198" y="443570"/>
                <a:pt x="531799" y="445158"/>
                <a:pt x="502191" y="445158"/>
              </a:cubicBezTo>
              <a:lnTo>
                <a:pt x="365600" y="445158"/>
              </a:lnTo>
              <a:close/>
              <a:moveTo>
                <a:pt x="256988" y="162368"/>
              </a:moveTo>
              <a:lnTo>
                <a:pt x="256988" y="856348"/>
              </a:lnTo>
              <a:lnTo>
                <a:pt x="524761" y="856348"/>
              </a:lnTo>
              <a:cubicBezTo>
                <a:pt x="586047" y="856348"/>
                <a:pt x="634986" y="848564"/>
                <a:pt x="671580" y="832997"/>
              </a:cubicBezTo>
              <a:cubicBezTo>
                <a:pt x="708173" y="817430"/>
                <a:pt x="736483" y="793010"/>
                <a:pt x="756511" y="759740"/>
              </a:cubicBezTo>
              <a:cubicBezTo>
                <a:pt x="776538" y="726469"/>
                <a:pt x="786552" y="690139"/>
                <a:pt x="786552" y="650749"/>
              </a:cubicBezTo>
              <a:cubicBezTo>
                <a:pt x="786552" y="611208"/>
                <a:pt x="775396" y="576046"/>
                <a:pt x="753083" y="545264"/>
              </a:cubicBezTo>
              <a:cubicBezTo>
                <a:pt x="730770" y="514481"/>
                <a:pt x="699709" y="494554"/>
                <a:pt x="659899" y="485482"/>
              </a:cubicBezTo>
              <a:cubicBezTo>
                <a:pt x="689350" y="475373"/>
                <a:pt x="712295" y="457054"/>
                <a:pt x="728734" y="430526"/>
              </a:cubicBezTo>
              <a:cubicBezTo>
                <a:pt x="745172" y="403998"/>
                <a:pt x="753391" y="375162"/>
                <a:pt x="753391" y="344017"/>
              </a:cubicBezTo>
              <a:cubicBezTo>
                <a:pt x="753391" y="298164"/>
                <a:pt x="735634" y="256426"/>
                <a:pt x="700120" y="218803"/>
              </a:cubicBezTo>
              <a:cubicBezTo>
                <a:pt x="664606" y="181179"/>
                <a:pt x="604464" y="162368"/>
                <a:pt x="519696" y="162368"/>
              </a:cubicBezTo>
              <a:close/>
              <a:moveTo>
                <a:pt x="498810" y="0"/>
              </a:moveTo>
              <a:cubicBezTo>
                <a:pt x="774295" y="0"/>
                <a:pt x="997620" y="223325"/>
                <a:pt x="997620" y="498810"/>
              </a:cubicBezTo>
              <a:cubicBezTo>
                <a:pt x="997620" y="774295"/>
                <a:pt x="774295" y="997620"/>
                <a:pt x="498810" y="997620"/>
              </a:cubicBezTo>
              <a:cubicBezTo>
                <a:pt x="223325" y="997620"/>
                <a:pt x="0" y="774295"/>
                <a:pt x="0" y="498810"/>
              </a:cubicBezTo>
              <a:cubicBezTo>
                <a:pt x="0" y="223325"/>
                <a:pt x="223325" y="0"/>
                <a:pt x="498810" y="0"/>
              </a:cubicBezTo>
              <a:close/>
            </a:path>
          </a:pathLst>
        </a:cu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ES" sz="1100"/>
        </a:p>
      </xdr:txBody>
    </xdr:sp>
    <xdr:clientData/>
  </xdr:twoCellAnchor>
  <xdr:twoCellAnchor>
    <xdr:from>
      <xdr:col>6</xdr:col>
      <xdr:colOff>26284</xdr:colOff>
      <xdr:row>25</xdr:row>
      <xdr:rowOff>11333</xdr:rowOff>
    </xdr:from>
    <xdr:to>
      <xdr:col>6</xdr:col>
      <xdr:colOff>209020</xdr:colOff>
      <xdr:row>25</xdr:row>
      <xdr:rowOff>193841</xdr:rowOff>
    </xdr:to>
    <xdr:sp macro="" textlink="">
      <xdr:nvSpPr>
        <xdr:cNvPr id="15" name="Forma libre: forma 14">
          <a:extLst>
            <a:ext uri="{FF2B5EF4-FFF2-40B4-BE49-F238E27FC236}">
              <a16:creationId xmlns:a16="http://schemas.microsoft.com/office/drawing/2014/main" id="{4A2BB6B6-4CAD-42AB-BE15-90E3B6360E55}"/>
            </a:ext>
          </a:extLst>
        </xdr:cNvPr>
        <xdr:cNvSpPr/>
      </xdr:nvSpPr>
      <xdr:spPr>
        <a:xfrm>
          <a:off x="2683759" y="2783108"/>
          <a:ext cx="182736" cy="182508"/>
        </a:xfrm>
        <a:custGeom>
          <a:avLst/>
          <a:gdLst/>
          <a:ahLst/>
          <a:cxnLst/>
          <a:rect l="l" t="t" r="r" b="b"/>
          <a:pathLst>
            <a:path w="997620" h="997620">
              <a:moveTo>
                <a:pt x="365600" y="544082"/>
              </a:moveTo>
              <a:lnTo>
                <a:pt x="512327" y="544082"/>
              </a:lnTo>
              <a:cubicBezTo>
                <a:pt x="574768" y="544082"/>
                <a:pt x="617443" y="553487"/>
                <a:pt x="640353" y="572296"/>
              </a:cubicBezTo>
              <a:cubicBezTo>
                <a:pt x="663263" y="591105"/>
                <a:pt x="674717" y="617256"/>
                <a:pt x="674717" y="650749"/>
              </a:cubicBezTo>
              <a:cubicBezTo>
                <a:pt x="674717" y="684096"/>
                <a:pt x="664008" y="710210"/>
                <a:pt x="642588" y="729093"/>
              </a:cubicBezTo>
              <a:cubicBezTo>
                <a:pt x="621168" y="747976"/>
                <a:pt x="581584" y="757417"/>
                <a:pt x="523836" y="757417"/>
              </a:cubicBezTo>
              <a:lnTo>
                <a:pt x="365600" y="757417"/>
              </a:lnTo>
              <a:close/>
              <a:moveTo>
                <a:pt x="365600" y="261299"/>
              </a:moveTo>
              <a:lnTo>
                <a:pt x="490675" y="261299"/>
              </a:lnTo>
              <a:cubicBezTo>
                <a:pt x="524076" y="261299"/>
                <a:pt x="551252" y="262910"/>
                <a:pt x="572204" y="266132"/>
              </a:cubicBezTo>
              <a:cubicBezTo>
                <a:pt x="593157" y="269354"/>
                <a:pt x="610722" y="277780"/>
                <a:pt x="624899" y="291410"/>
              </a:cubicBezTo>
              <a:cubicBezTo>
                <a:pt x="639077" y="305040"/>
                <a:pt x="646166" y="326414"/>
                <a:pt x="646166" y="355533"/>
              </a:cubicBezTo>
              <a:cubicBezTo>
                <a:pt x="646166" y="383135"/>
                <a:pt x="639166" y="403385"/>
                <a:pt x="625167" y="416284"/>
              </a:cubicBezTo>
              <a:cubicBezTo>
                <a:pt x="611168" y="429182"/>
                <a:pt x="594574" y="437219"/>
                <a:pt x="575386" y="440394"/>
              </a:cubicBezTo>
              <a:cubicBezTo>
                <a:pt x="556198" y="443570"/>
                <a:pt x="531799" y="445158"/>
                <a:pt x="502191" y="445158"/>
              </a:cubicBezTo>
              <a:lnTo>
                <a:pt x="365600" y="445158"/>
              </a:lnTo>
              <a:close/>
              <a:moveTo>
                <a:pt x="256988" y="162368"/>
              </a:moveTo>
              <a:lnTo>
                <a:pt x="256988" y="856348"/>
              </a:lnTo>
              <a:lnTo>
                <a:pt x="524761" y="856348"/>
              </a:lnTo>
              <a:cubicBezTo>
                <a:pt x="586047" y="856348"/>
                <a:pt x="634986" y="848564"/>
                <a:pt x="671580" y="832997"/>
              </a:cubicBezTo>
              <a:cubicBezTo>
                <a:pt x="708173" y="817430"/>
                <a:pt x="736483" y="793010"/>
                <a:pt x="756511" y="759740"/>
              </a:cubicBezTo>
              <a:cubicBezTo>
                <a:pt x="776538" y="726469"/>
                <a:pt x="786552" y="690139"/>
                <a:pt x="786552" y="650749"/>
              </a:cubicBezTo>
              <a:cubicBezTo>
                <a:pt x="786552" y="611208"/>
                <a:pt x="775396" y="576046"/>
                <a:pt x="753083" y="545264"/>
              </a:cubicBezTo>
              <a:cubicBezTo>
                <a:pt x="730770" y="514481"/>
                <a:pt x="699709" y="494554"/>
                <a:pt x="659899" y="485482"/>
              </a:cubicBezTo>
              <a:cubicBezTo>
                <a:pt x="689350" y="475373"/>
                <a:pt x="712295" y="457054"/>
                <a:pt x="728734" y="430526"/>
              </a:cubicBezTo>
              <a:cubicBezTo>
                <a:pt x="745172" y="403998"/>
                <a:pt x="753391" y="375162"/>
                <a:pt x="753391" y="344017"/>
              </a:cubicBezTo>
              <a:cubicBezTo>
                <a:pt x="753391" y="298164"/>
                <a:pt x="735634" y="256426"/>
                <a:pt x="700120" y="218803"/>
              </a:cubicBezTo>
              <a:cubicBezTo>
                <a:pt x="664606" y="181179"/>
                <a:pt x="604464" y="162368"/>
                <a:pt x="519696" y="162368"/>
              </a:cubicBezTo>
              <a:close/>
              <a:moveTo>
                <a:pt x="498810" y="0"/>
              </a:moveTo>
              <a:cubicBezTo>
                <a:pt x="774295" y="0"/>
                <a:pt x="997620" y="223325"/>
                <a:pt x="997620" y="498810"/>
              </a:cubicBezTo>
              <a:cubicBezTo>
                <a:pt x="997620" y="774295"/>
                <a:pt x="774295" y="997620"/>
                <a:pt x="498810" y="997620"/>
              </a:cubicBezTo>
              <a:cubicBezTo>
                <a:pt x="223325" y="997620"/>
                <a:pt x="0" y="774295"/>
                <a:pt x="0" y="498810"/>
              </a:cubicBezTo>
              <a:cubicBezTo>
                <a:pt x="0" y="223325"/>
                <a:pt x="223325" y="0"/>
                <a:pt x="498810" y="0"/>
              </a:cubicBezTo>
              <a:close/>
            </a:path>
          </a:pathLst>
        </a:cu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ES" sz="1100"/>
        </a:p>
      </xdr:txBody>
    </xdr:sp>
    <xdr:clientData/>
  </xdr:twoCellAnchor>
  <xdr:twoCellAnchor>
    <xdr:from>
      <xdr:col>6</xdr:col>
      <xdr:colOff>26284</xdr:colOff>
      <xdr:row>27</xdr:row>
      <xdr:rowOff>10297</xdr:rowOff>
    </xdr:from>
    <xdr:to>
      <xdr:col>6</xdr:col>
      <xdr:colOff>209020</xdr:colOff>
      <xdr:row>27</xdr:row>
      <xdr:rowOff>192805</xdr:rowOff>
    </xdr:to>
    <xdr:sp macro="" textlink="">
      <xdr:nvSpPr>
        <xdr:cNvPr id="16" name="Forma libre: forma 15">
          <a:extLst>
            <a:ext uri="{FF2B5EF4-FFF2-40B4-BE49-F238E27FC236}">
              <a16:creationId xmlns:a16="http://schemas.microsoft.com/office/drawing/2014/main" id="{2DE7C592-F727-459E-B6AC-3C43E218EE00}"/>
            </a:ext>
          </a:extLst>
        </xdr:cNvPr>
        <xdr:cNvSpPr/>
      </xdr:nvSpPr>
      <xdr:spPr>
        <a:xfrm>
          <a:off x="2683759" y="3039247"/>
          <a:ext cx="182736" cy="182508"/>
        </a:xfrm>
        <a:custGeom>
          <a:avLst/>
          <a:gdLst/>
          <a:ahLst/>
          <a:cxnLst/>
          <a:rect l="l" t="t" r="r" b="b"/>
          <a:pathLst>
            <a:path w="997620" h="997620">
              <a:moveTo>
                <a:pt x="365600" y="544082"/>
              </a:moveTo>
              <a:lnTo>
                <a:pt x="512327" y="544082"/>
              </a:lnTo>
              <a:cubicBezTo>
                <a:pt x="574768" y="544082"/>
                <a:pt x="617443" y="553487"/>
                <a:pt x="640353" y="572296"/>
              </a:cubicBezTo>
              <a:cubicBezTo>
                <a:pt x="663263" y="591105"/>
                <a:pt x="674717" y="617256"/>
                <a:pt x="674717" y="650749"/>
              </a:cubicBezTo>
              <a:cubicBezTo>
                <a:pt x="674717" y="684096"/>
                <a:pt x="664008" y="710210"/>
                <a:pt x="642588" y="729093"/>
              </a:cubicBezTo>
              <a:cubicBezTo>
                <a:pt x="621168" y="747976"/>
                <a:pt x="581584" y="757417"/>
                <a:pt x="523836" y="757417"/>
              </a:cubicBezTo>
              <a:lnTo>
                <a:pt x="365600" y="757417"/>
              </a:lnTo>
              <a:close/>
              <a:moveTo>
                <a:pt x="365600" y="261299"/>
              </a:moveTo>
              <a:lnTo>
                <a:pt x="490675" y="261299"/>
              </a:lnTo>
              <a:cubicBezTo>
                <a:pt x="524076" y="261299"/>
                <a:pt x="551252" y="262910"/>
                <a:pt x="572204" y="266132"/>
              </a:cubicBezTo>
              <a:cubicBezTo>
                <a:pt x="593157" y="269354"/>
                <a:pt x="610722" y="277780"/>
                <a:pt x="624899" y="291410"/>
              </a:cubicBezTo>
              <a:cubicBezTo>
                <a:pt x="639077" y="305040"/>
                <a:pt x="646166" y="326414"/>
                <a:pt x="646166" y="355533"/>
              </a:cubicBezTo>
              <a:cubicBezTo>
                <a:pt x="646166" y="383135"/>
                <a:pt x="639166" y="403385"/>
                <a:pt x="625167" y="416284"/>
              </a:cubicBezTo>
              <a:cubicBezTo>
                <a:pt x="611168" y="429182"/>
                <a:pt x="594574" y="437219"/>
                <a:pt x="575386" y="440394"/>
              </a:cubicBezTo>
              <a:cubicBezTo>
                <a:pt x="556198" y="443570"/>
                <a:pt x="531799" y="445158"/>
                <a:pt x="502191" y="445158"/>
              </a:cubicBezTo>
              <a:lnTo>
                <a:pt x="365600" y="445158"/>
              </a:lnTo>
              <a:close/>
              <a:moveTo>
                <a:pt x="256988" y="162368"/>
              </a:moveTo>
              <a:lnTo>
                <a:pt x="256988" y="856348"/>
              </a:lnTo>
              <a:lnTo>
                <a:pt x="524761" y="856348"/>
              </a:lnTo>
              <a:cubicBezTo>
                <a:pt x="586047" y="856348"/>
                <a:pt x="634986" y="848564"/>
                <a:pt x="671580" y="832997"/>
              </a:cubicBezTo>
              <a:cubicBezTo>
                <a:pt x="708173" y="817430"/>
                <a:pt x="736483" y="793010"/>
                <a:pt x="756511" y="759740"/>
              </a:cubicBezTo>
              <a:cubicBezTo>
                <a:pt x="776538" y="726469"/>
                <a:pt x="786552" y="690139"/>
                <a:pt x="786552" y="650749"/>
              </a:cubicBezTo>
              <a:cubicBezTo>
                <a:pt x="786552" y="611208"/>
                <a:pt x="775396" y="576046"/>
                <a:pt x="753083" y="545264"/>
              </a:cubicBezTo>
              <a:cubicBezTo>
                <a:pt x="730770" y="514481"/>
                <a:pt x="699709" y="494554"/>
                <a:pt x="659899" y="485482"/>
              </a:cubicBezTo>
              <a:cubicBezTo>
                <a:pt x="689350" y="475373"/>
                <a:pt x="712295" y="457054"/>
                <a:pt x="728734" y="430526"/>
              </a:cubicBezTo>
              <a:cubicBezTo>
                <a:pt x="745172" y="403998"/>
                <a:pt x="753391" y="375162"/>
                <a:pt x="753391" y="344017"/>
              </a:cubicBezTo>
              <a:cubicBezTo>
                <a:pt x="753391" y="298164"/>
                <a:pt x="735634" y="256426"/>
                <a:pt x="700120" y="218803"/>
              </a:cubicBezTo>
              <a:cubicBezTo>
                <a:pt x="664606" y="181179"/>
                <a:pt x="604464" y="162368"/>
                <a:pt x="519696" y="162368"/>
              </a:cubicBezTo>
              <a:close/>
              <a:moveTo>
                <a:pt x="498810" y="0"/>
              </a:moveTo>
              <a:cubicBezTo>
                <a:pt x="774295" y="0"/>
                <a:pt x="997620" y="223325"/>
                <a:pt x="997620" y="498810"/>
              </a:cubicBezTo>
              <a:cubicBezTo>
                <a:pt x="997620" y="774295"/>
                <a:pt x="774295" y="997620"/>
                <a:pt x="498810" y="997620"/>
              </a:cubicBezTo>
              <a:cubicBezTo>
                <a:pt x="223325" y="997620"/>
                <a:pt x="0" y="774295"/>
                <a:pt x="0" y="498810"/>
              </a:cubicBezTo>
              <a:cubicBezTo>
                <a:pt x="0" y="223325"/>
                <a:pt x="223325" y="0"/>
                <a:pt x="498810" y="0"/>
              </a:cubicBezTo>
              <a:close/>
            </a:path>
          </a:pathLst>
        </a:cu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ES" sz="1100"/>
        </a:p>
      </xdr:txBody>
    </xdr:sp>
    <xdr:clientData/>
  </xdr:twoCellAnchor>
  <xdr:twoCellAnchor>
    <xdr:from>
      <xdr:col>6</xdr:col>
      <xdr:colOff>26284</xdr:colOff>
      <xdr:row>6</xdr:row>
      <xdr:rowOff>10843</xdr:rowOff>
    </xdr:from>
    <xdr:to>
      <xdr:col>6</xdr:col>
      <xdr:colOff>209020</xdr:colOff>
      <xdr:row>6</xdr:row>
      <xdr:rowOff>193351</xdr:rowOff>
    </xdr:to>
    <xdr:sp macro="" textlink="">
      <xdr:nvSpPr>
        <xdr:cNvPr id="17" name="Forma libre: forma 16">
          <a:extLst>
            <a:ext uri="{FF2B5EF4-FFF2-40B4-BE49-F238E27FC236}">
              <a16:creationId xmlns:a16="http://schemas.microsoft.com/office/drawing/2014/main" id="{E2D80F57-B3A5-4C2F-AC53-4C5590F28A10}"/>
            </a:ext>
          </a:extLst>
        </xdr:cNvPr>
        <xdr:cNvSpPr/>
      </xdr:nvSpPr>
      <xdr:spPr>
        <a:xfrm>
          <a:off x="2683759" y="629968"/>
          <a:ext cx="182736" cy="182508"/>
        </a:xfrm>
        <a:custGeom>
          <a:avLst/>
          <a:gdLst/>
          <a:ahLst/>
          <a:cxnLst/>
          <a:rect l="l" t="t" r="r" b="b"/>
          <a:pathLst>
            <a:path w="997620" h="997620">
              <a:moveTo>
                <a:pt x="365600" y="544082"/>
              </a:moveTo>
              <a:lnTo>
                <a:pt x="512327" y="544082"/>
              </a:lnTo>
              <a:cubicBezTo>
                <a:pt x="574768" y="544082"/>
                <a:pt x="617443" y="553487"/>
                <a:pt x="640353" y="572296"/>
              </a:cubicBezTo>
              <a:cubicBezTo>
                <a:pt x="663263" y="591105"/>
                <a:pt x="674717" y="617256"/>
                <a:pt x="674717" y="650749"/>
              </a:cubicBezTo>
              <a:cubicBezTo>
                <a:pt x="674717" y="684096"/>
                <a:pt x="664008" y="710210"/>
                <a:pt x="642588" y="729093"/>
              </a:cubicBezTo>
              <a:cubicBezTo>
                <a:pt x="621168" y="747976"/>
                <a:pt x="581584" y="757417"/>
                <a:pt x="523836" y="757417"/>
              </a:cubicBezTo>
              <a:lnTo>
                <a:pt x="365600" y="757417"/>
              </a:lnTo>
              <a:close/>
              <a:moveTo>
                <a:pt x="365600" y="261299"/>
              </a:moveTo>
              <a:lnTo>
                <a:pt x="490675" y="261299"/>
              </a:lnTo>
              <a:cubicBezTo>
                <a:pt x="524076" y="261299"/>
                <a:pt x="551252" y="262910"/>
                <a:pt x="572204" y="266132"/>
              </a:cubicBezTo>
              <a:cubicBezTo>
                <a:pt x="593157" y="269354"/>
                <a:pt x="610722" y="277780"/>
                <a:pt x="624899" y="291410"/>
              </a:cubicBezTo>
              <a:cubicBezTo>
                <a:pt x="639077" y="305040"/>
                <a:pt x="646166" y="326414"/>
                <a:pt x="646166" y="355533"/>
              </a:cubicBezTo>
              <a:cubicBezTo>
                <a:pt x="646166" y="383135"/>
                <a:pt x="639166" y="403385"/>
                <a:pt x="625167" y="416284"/>
              </a:cubicBezTo>
              <a:cubicBezTo>
                <a:pt x="611168" y="429182"/>
                <a:pt x="594574" y="437219"/>
                <a:pt x="575386" y="440394"/>
              </a:cubicBezTo>
              <a:cubicBezTo>
                <a:pt x="556198" y="443570"/>
                <a:pt x="531799" y="445158"/>
                <a:pt x="502191" y="445158"/>
              </a:cubicBezTo>
              <a:lnTo>
                <a:pt x="365600" y="445158"/>
              </a:lnTo>
              <a:close/>
              <a:moveTo>
                <a:pt x="256988" y="162368"/>
              </a:moveTo>
              <a:lnTo>
                <a:pt x="256988" y="856348"/>
              </a:lnTo>
              <a:lnTo>
                <a:pt x="524761" y="856348"/>
              </a:lnTo>
              <a:cubicBezTo>
                <a:pt x="586047" y="856348"/>
                <a:pt x="634986" y="848564"/>
                <a:pt x="671580" y="832997"/>
              </a:cubicBezTo>
              <a:cubicBezTo>
                <a:pt x="708173" y="817430"/>
                <a:pt x="736483" y="793010"/>
                <a:pt x="756511" y="759740"/>
              </a:cubicBezTo>
              <a:cubicBezTo>
                <a:pt x="776538" y="726469"/>
                <a:pt x="786552" y="690139"/>
                <a:pt x="786552" y="650749"/>
              </a:cubicBezTo>
              <a:cubicBezTo>
                <a:pt x="786552" y="611208"/>
                <a:pt x="775396" y="576046"/>
                <a:pt x="753083" y="545264"/>
              </a:cubicBezTo>
              <a:cubicBezTo>
                <a:pt x="730770" y="514481"/>
                <a:pt x="699709" y="494554"/>
                <a:pt x="659899" y="485482"/>
              </a:cubicBezTo>
              <a:cubicBezTo>
                <a:pt x="689350" y="475373"/>
                <a:pt x="712295" y="457054"/>
                <a:pt x="728734" y="430526"/>
              </a:cubicBezTo>
              <a:cubicBezTo>
                <a:pt x="745172" y="403998"/>
                <a:pt x="753391" y="375162"/>
                <a:pt x="753391" y="344017"/>
              </a:cubicBezTo>
              <a:cubicBezTo>
                <a:pt x="753391" y="298164"/>
                <a:pt x="735634" y="256426"/>
                <a:pt x="700120" y="218803"/>
              </a:cubicBezTo>
              <a:cubicBezTo>
                <a:pt x="664606" y="181179"/>
                <a:pt x="604464" y="162368"/>
                <a:pt x="519696" y="162368"/>
              </a:cubicBezTo>
              <a:close/>
              <a:moveTo>
                <a:pt x="498810" y="0"/>
              </a:moveTo>
              <a:cubicBezTo>
                <a:pt x="774295" y="0"/>
                <a:pt x="997620" y="223325"/>
                <a:pt x="997620" y="498810"/>
              </a:cubicBezTo>
              <a:cubicBezTo>
                <a:pt x="997620" y="774295"/>
                <a:pt x="774295" y="997620"/>
                <a:pt x="498810" y="997620"/>
              </a:cubicBezTo>
              <a:cubicBezTo>
                <a:pt x="223325" y="997620"/>
                <a:pt x="0" y="774295"/>
                <a:pt x="0" y="498810"/>
              </a:cubicBezTo>
              <a:cubicBezTo>
                <a:pt x="0" y="223325"/>
                <a:pt x="223325" y="0"/>
                <a:pt x="498810" y="0"/>
              </a:cubicBezTo>
              <a:close/>
            </a:path>
          </a:pathLst>
        </a:cu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ES" sz="1100"/>
        </a:p>
      </xdr:txBody>
    </xdr:sp>
    <xdr:clientData/>
  </xdr:twoCellAnchor>
  <xdr:twoCellAnchor>
    <xdr:from>
      <xdr:col>11</xdr:col>
      <xdr:colOff>39200</xdr:colOff>
      <xdr:row>6</xdr:row>
      <xdr:rowOff>10843</xdr:rowOff>
    </xdr:from>
    <xdr:to>
      <xdr:col>11</xdr:col>
      <xdr:colOff>221936</xdr:colOff>
      <xdr:row>6</xdr:row>
      <xdr:rowOff>193351</xdr:rowOff>
    </xdr:to>
    <xdr:sp macro="" textlink="">
      <xdr:nvSpPr>
        <xdr:cNvPr id="18" name="Forma libre: forma 17">
          <a:extLst>
            <a:ext uri="{FF2B5EF4-FFF2-40B4-BE49-F238E27FC236}">
              <a16:creationId xmlns:a16="http://schemas.microsoft.com/office/drawing/2014/main" id="{A1CC9E5B-AFE1-42F6-A8E3-9479A7413CC5}"/>
            </a:ext>
          </a:extLst>
        </xdr:cNvPr>
        <xdr:cNvSpPr/>
      </xdr:nvSpPr>
      <xdr:spPr>
        <a:xfrm>
          <a:off x="5544650" y="629968"/>
          <a:ext cx="182736" cy="182508"/>
        </a:xfrm>
        <a:custGeom>
          <a:avLst/>
          <a:gdLst/>
          <a:ahLst/>
          <a:cxnLst/>
          <a:rect l="l" t="t" r="r" b="b"/>
          <a:pathLst>
            <a:path w="997620" h="997620">
              <a:moveTo>
                <a:pt x="365600" y="544082"/>
              </a:moveTo>
              <a:lnTo>
                <a:pt x="512327" y="544082"/>
              </a:lnTo>
              <a:cubicBezTo>
                <a:pt x="574768" y="544082"/>
                <a:pt x="617443" y="553487"/>
                <a:pt x="640353" y="572296"/>
              </a:cubicBezTo>
              <a:cubicBezTo>
                <a:pt x="663263" y="591105"/>
                <a:pt x="674717" y="617256"/>
                <a:pt x="674717" y="650749"/>
              </a:cubicBezTo>
              <a:cubicBezTo>
                <a:pt x="674717" y="684096"/>
                <a:pt x="664008" y="710210"/>
                <a:pt x="642588" y="729093"/>
              </a:cubicBezTo>
              <a:cubicBezTo>
                <a:pt x="621168" y="747976"/>
                <a:pt x="581584" y="757417"/>
                <a:pt x="523836" y="757417"/>
              </a:cubicBezTo>
              <a:lnTo>
                <a:pt x="365600" y="757417"/>
              </a:lnTo>
              <a:close/>
              <a:moveTo>
                <a:pt x="365600" y="261299"/>
              </a:moveTo>
              <a:lnTo>
                <a:pt x="490675" y="261299"/>
              </a:lnTo>
              <a:cubicBezTo>
                <a:pt x="524076" y="261299"/>
                <a:pt x="551252" y="262910"/>
                <a:pt x="572204" y="266132"/>
              </a:cubicBezTo>
              <a:cubicBezTo>
                <a:pt x="593157" y="269354"/>
                <a:pt x="610722" y="277780"/>
                <a:pt x="624899" y="291410"/>
              </a:cubicBezTo>
              <a:cubicBezTo>
                <a:pt x="639077" y="305040"/>
                <a:pt x="646166" y="326414"/>
                <a:pt x="646166" y="355533"/>
              </a:cubicBezTo>
              <a:cubicBezTo>
                <a:pt x="646166" y="383135"/>
                <a:pt x="639166" y="403385"/>
                <a:pt x="625167" y="416284"/>
              </a:cubicBezTo>
              <a:cubicBezTo>
                <a:pt x="611168" y="429182"/>
                <a:pt x="594574" y="437219"/>
                <a:pt x="575386" y="440394"/>
              </a:cubicBezTo>
              <a:cubicBezTo>
                <a:pt x="556198" y="443570"/>
                <a:pt x="531799" y="445158"/>
                <a:pt x="502191" y="445158"/>
              </a:cubicBezTo>
              <a:lnTo>
                <a:pt x="365600" y="445158"/>
              </a:lnTo>
              <a:close/>
              <a:moveTo>
                <a:pt x="256988" y="162368"/>
              </a:moveTo>
              <a:lnTo>
                <a:pt x="256988" y="856348"/>
              </a:lnTo>
              <a:lnTo>
                <a:pt x="524761" y="856348"/>
              </a:lnTo>
              <a:cubicBezTo>
                <a:pt x="586047" y="856348"/>
                <a:pt x="634986" y="848564"/>
                <a:pt x="671580" y="832997"/>
              </a:cubicBezTo>
              <a:cubicBezTo>
                <a:pt x="708173" y="817430"/>
                <a:pt x="736483" y="793010"/>
                <a:pt x="756511" y="759740"/>
              </a:cubicBezTo>
              <a:cubicBezTo>
                <a:pt x="776538" y="726469"/>
                <a:pt x="786552" y="690139"/>
                <a:pt x="786552" y="650749"/>
              </a:cubicBezTo>
              <a:cubicBezTo>
                <a:pt x="786552" y="611208"/>
                <a:pt x="775396" y="576046"/>
                <a:pt x="753083" y="545264"/>
              </a:cubicBezTo>
              <a:cubicBezTo>
                <a:pt x="730770" y="514481"/>
                <a:pt x="699709" y="494554"/>
                <a:pt x="659899" y="485482"/>
              </a:cubicBezTo>
              <a:cubicBezTo>
                <a:pt x="689350" y="475373"/>
                <a:pt x="712295" y="457054"/>
                <a:pt x="728734" y="430526"/>
              </a:cubicBezTo>
              <a:cubicBezTo>
                <a:pt x="745172" y="403998"/>
                <a:pt x="753391" y="375162"/>
                <a:pt x="753391" y="344017"/>
              </a:cubicBezTo>
              <a:cubicBezTo>
                <a:pt x="753391" y="298164"/>
                <a:pt x="735634" y="256426"/>
                <a:pt x="700120" y="218803"/>
              </a:cubicBezTo>
              <a:cubicBezTo>
                <a:pt x="664606" y="181179"/>
                <a:pt x="604464" y="162368"/>
                <a:pt x="519696" y="162368"/>
              </a:cubicBezTo>
              <a:close/>
              <a:moveTo>
                <a:pt x="498810" y="0"/>
              </a:moveTo>
              <a:cubicBezTo>
                <a:pt x="774295" y="0"/>
                <a:pt x="997620" y="223325"/>
                <a:pt x="997620" y="498810"/>
              </a:cubicBezTo>
              <a:cubicBezTo>
                <a:pt x="997620" y="774295"/>
                <a:pt x="774295" y="997620"/>
                <a:pt x="498810" y="997620"/>
              </a:cubicBezTo>
              <a:cubicBezTo>
                <a:pt x="223325" y="997620"/>
                <a:pt x="0" y="774295"/>
                <a:pt x="0" y="498810"/>
              </a:cubicBezTo>
              <a:cubicBezTo>
                <a:pt x="0" y="223325"/>
                <a:pt x="223325" y="0"/>
                <a:pt x="498810" y="0"/>
              </a:cubicBezTo>
              <a:close/>
            </a:path>
          </a:pathLst>
        </a:cu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ES" sz="1100"/>
        </a:p>
      </xdr:txBody>
    </xdr:sp>
    <xdr:clientData/>
  </xdr:twoCellAnchor>
  <xdr:twoCellAnchor>
    <xdr:from>
      <xdr:col>15</xdr:col>
      <xdr:colOff>42429</xdr:colOff>
      <xdr:row>6</xdr:row>
      <xdr:rowOff>10843</xdr:rowOff>
    </xdr:from>
    <xdr:to>
      <xdr:col>15</xdr:col>
      <xdr:colOff>225165</xdr:colOff>
      <xdr:row>6</xdr:row>
      <xdr:rowOff>193351</xdr:rowOff>
    </xdr:to>
    <xdr:sp macro="" textlink="">
      <xdr:nvSpPr>
        <xdr:cNvPr id="19" name="Forma libre: forma 18">
          <a:extLst>
            <a:ext uri="{FF2B5EF4-FFF2-40B4-BE49-F238E27FC236}">
              <a16:creationId xmlns:a16="http://schemas.microsoft.com/office/drawing/2014/main" id="{D11EB322-44C2-4CB0-BD95-E4D7EF0E2F5D}"/>
            </a:ext>
          </a:extLst>
        </xdr:cNvPr>
        <xdr:cNvSpPr/>
      </xdr:nvSpPr>
      <xdr:spPr>
        <a:xfrm>
          <a:off x="8538729" y="629968"/>
          <a:ext cx="182736" cy="182508"/>
        </a:xfrm>
        <a:custGeom>
          <a:avLst/>
          <a:gdLst/>
          <a:ahLst/>
          <a:cxnLst/>
          <a:rect l="l" t="t" r="r" b="b"/>
          <a:pathLst>
            <a:path w="997620" h="997620">
              <a:moveTo>
                <a:pt x="365600" y="544082"/>
              </a:moveTo>
              <a:lnTo>
                <a:pt x="512327" y="544082"/>
              </a:lnTo>
              <a:cubicBezTo>
                <a:pt x="574768" y="544082"/>
                <a:pt x="617443" y="553487"/>
                <a:pt x="640353" y="572296"/>
              </a:cubicBezTo>
              <a:cubicBezTo>
                <a:pt x="663263" y="591105"/>
                <a:pt x="674717" y="617256"/>
                <a:pt x="674717" y="650749"/>
              </a:cubicBezTo>
              <a:cubicBezTo>
                <a:pt x="674717" y="684096"/>
                <a:pt x="664008" y="710210"/>
                <a:pt x="642588" y="729093"/>
              </a:cubicBezTo>
              <a:cubicBezTo>
                <a:pt x="621168" y="747976"/>
                <a:pt x="581584" y="757417"/>
                <a:pt x="523836" y="757417"/>
              </a:cubicBezTo>
              <a:lnTo>
                <a:pt x="365600" y="757417"/>
              </a:lnTo>
              <a:close/>
              <a:moveTo>
                <a:pt x="365600" y="261299"/>
              </a:moveTo>
              <a:lnTo>
                <a:pt x="490675" y="261299"/>
              </a:lnTo>
              <a:cubicBezTo>
                <a:pt x="524076" y="261299"/>
                <a:pt x="551252" y="262910"/>
                <a:pt x="572204" y="266132"/>
              </a:cubicBezTo>
              <a:cubicBezTo>
                <a:pt x="593157" y="269354"/>
                <a:pt x="610722" y="277780"/>
                <a:pt x="624899" y="291410"/>
              </a:cubicBezTo>
              <a:cubicBezTo>
                <a:pt x="639077" y="305040"/>
                <a:pt x="646166" y="326414"/>
                <a:pt x="646166" y="355533"/>
              </a:cubicBezTo>
              <a:cubicBezTo>
                <a:pt x="646166" y="383135"/>
                <a:pt x="639166" y="403385"/>
                <a:pt x="625167" y="416284"/>
              </a:cubicBezTo>
              <a:cubicBezTo>
                <a:pt x="611168" y="429182"/>
                <a:pt x="594574" y="437219"/>
                <a:pt x="575386" y="440394"/>
              </a:cubicBezTo>
              <a:cubicBezTo>
                <a:pt x="556198" y="443570"/>
                <a:pt x="531799" y="445158"/>
                <a:pt x="502191" y="445158"/>
              </a:cubicBezTo>
              <a:lnTo>
                <a:pt x="365600" y="445158"/>
              </a:lnTo>
              <a:close/>
              <a:moveTo>
                <a:pt x="256988" y="162368"/>
              </a:moveTo>
              <a:lnTo>
                <a:pt x="256988" y="856348"/>
              </a:lnTo>
              <a:lnTo>
                <a:pt x="524761" y="856348"/>
              </a:lnTo>
              <a:cubicBezTo>
                <a:pt x="586047" y="856348"/>
                <a:pt x="634986" y="848564"/>
                <a:pt x="671580" y="832997"/>
              </a:cubicBezTo>
              <a:cubicBezTo>
                <a:pt x="708173" y="817430"/>
                <a:pt x="736483" y="793010"/>
                <a:pt x="756511" y="759740"/>
              </a:cubicBezTo>
              <a:cubicBezTo>
                <a:pt x="776538" y="726469"/>
                <a:pt x="786552" y="690139"/>
                <a:pt x="786552" y="650749"/>
              </a:cubicBezTo>
              <a:cubicBezTo>
                <a:pt x="786552" y="611208"/>
                <a:pt x="775396" y="576046"/>
                <a:pt x="753083" y="545264"/>
              </a:cubicBezTo>
              <a:cubicBezTo>
                <a:pt x="730770" y="514481"/>
                <a:pt x="699709" y="494554"/>
                <a:pt x="659899" y="485482"/>
              </a:cubicBezTo>
              <a:cubicBezTo>
                <a:pt x="689350" y="475373"/>
                <a:pt x="712295" y="457054"/>
                <a:pt x="728734" y="430526"/>
              </a:cubicBezTo>
              <a:cubicBezTo>
                <a:pt x="745172" y="403998"/>
                <a:pt x="753391" y="375162"/>
                <a:pt x="753391" y="344017"/>
              </a:cubicBezTo>
              <a:cubicBezTo>
                <a:pt x="753391" y="298164"/>
                <a:pt x="735634" y="256426"/>
                <a:pt x="700120" y="218803"/>
              </a:cubicBezTo>
              <a:cubicBezTo>
                <a:pt x="664606" y="181179"/>
                <a:pt x="604464" y="162368"/>
                <a:pt x="519696" y="162368"/>
              </a:cubicBezTo>
              <a:close/>
              <a:moveTo>
                <a:pt x="498810" y="0"/>
              </a:moveTo>
              <a:cubicBezTo>
                <a:pt x="774295" y="0"/>
                <a:pt x="997620" y="223325"/>
                <a:pt x="997620" y="498810"/>
              </a:cubicBezTo>
              <a:cubicBezTo>
                <a:pt x="997620" y="774295"/>
                <a:pt x="774295" y="997620"/>
                <a:pt x="498810" y="997620"/>
              </a:cubicBezTo>
              <a:cubicBezTo>
                <a:pt x="223325" y="997620"/>
                <a:pt x="0" y="774295"/>
                <a:pt x="0" y="498810"/>
              </a:cubicBezTo>
              <a:cubicBezTo>
                <a:pt x="0" y="223325"/>
                <a:pt x="223325" y="0"/>
                <a:pt x="498810" y="0"/>
              </a:cubicBezTo>
              <a:close/>
            </a:path>
          </a:pathLst>
        </a:cu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ES" sz="1100"/>
        </a:p>
      </xdr:txBody>
    </xdr:sp>
    <xdr:clientData/>
  </xdr:twoCellAnchor>
  <xdr:twoCellAnchor>
    <xdr:from>
      <xdr:col>15</xdr:col>
      <xdr:colOff>42429</xdr:colOff>
      <xdr:row>23</xdr:row>
      <xdr:rowOff>10843</xdr:rowOff>
    </xdr:from>
    <xdr:to>
      <xdr:col>15</xdr:col>
      <xdr:colOff>225165</xdr:colOff>
      <xdr:row>23</xdr:row>
      <xdr:rowOff>193351</xdr:rowOff>
    </xdr:to>
    <xdr:sp macro="" textlink="">
      <xdr:nvSpPr>
        <xdr:cNvPr id="20" name="Forma libre: forma 19">
          <a:extLst>
            <a:ext uri="{FF2B5EF4-FFF2-40B4-BE49-F238E27FC236}">
              <a16:creationId xmlns:a16="http://schemas.microsoft.com/office/drawing/2014/main" id="{843F318C-B4B1-42AA-80A4-ADAFC7B9F0EA}"/>
            </a:ext>
          </a:extLst>
        </xdr:cNvPr>
        <xdr:cNvSpPr/>
      </xdr:nvSpPr>
      <xdr:spPr>
        <a:xfrm>
          <a:off x="8538729" y="2525443"/>
          <a:ext cx="182736" cy="182508"/>
        </a:xfrm>
        <a:custGeom>
          <a:avLst/>
          <a:gdLst/>
          <a:ahLst/>
          <a:cxnLst/>
          <a:rect l="l" t="t" r="r" b="b"/>
          <a:pathLst>
            <a:path w="997620" h="997620">
              <a:moveTo>
                <a:pt x="365600" y="544082"/>
              </a:moveTo>
              <a:lnTo>
                <a:pt x="512327" y="544082"/>
              </a:lnTo>
              <a:cubicBezTo>
                <a:pt x="574768" y="544082"/>
                <a:pt x="617443" y="553487"/>
                <a:pt x="640353" y="572296"/>
              </a:cubicBezTo>
              <a:cubicBezTo>
                <a:pt x="663263" y="591105"/>
                <a:pt x="674717" y="617256"/>
                <a:pt x="674717" y="650749"/>
              </a:cubicBezTo>
              <a:cubicBezTo>
                <a:pt x="674717" y="684096"/>
                <a:pt x="664008" y="710210"/>
                <a:pt x="642588" y="729093"/>
              </a:cubicBezTo>
              <a:cubicBezTo>
                <a:pt x="621168" y="747976"/>
                <a:pt x="581584" y="757417"/>
                <a:pt x="523836" y="757417"/>
              </a:cubicBezTo>
              <a:lnTo>
                <a:pt x="365600" y="757417"/>
              </a:lnTo>
              <a:close/>
              <a:moveTo>
                <a:pt x="365600" y="261299"/>
              </a:moveTo>
              <a:lnTo>
                <a:pt x="490675" y="261299"/>
              </a:lnTo>
              <a:cubicBezTo>
                <a:pt x="524076" y="261299"/>
                <a:pt x="551252" y="262910"/>
                <a:pt x="572204" y="266132"/>
              </a:cubicBezTo>
              <a:cubicBezTo>
                <a:pt x="593157" y="269354"/>
                <a:pt x="610722" y="277780"/>
                <a:pt x="624899" y="291410"/>
              </a:cubicBezTo>
              <a:cubicBezTo>
                <a:pt x="639077" y="305040"/>
                <a:pt x="646166" y="326414"/>
                <a:pt x="646166" y="355533"/>
              </a:cubicBezTo>
              <a:cubicBezTo>
                <a:pt x="646166" y="383135"/>
                <a:pt x="639166" y="403385"/>
                <a:pt x="625167" y="416284"/>
              </a:cubicBezTo>
              <a:cubicBezTo>
                <a:pt x="611168" y="429182"/>
                <a:pt x="594574" y="437219"/>
                <a:pt x="575386" y="440394"/>
              </a:cubicBezTo>
              <a:cubicBezTo>
                <a:pt x="556198" y="443570"/>
                <a:pt x="531799" y="445158"/>
                <a:pt x="502191" y="445158"/>
              </a:cubicBezTo>
              <a:lnTo>
                <a:pt x="365600" y="445158"/>
              </a:lnTo>
              <a:close/>
              <a:moveTo>
                <a:pt x="256988" y="162368"/>
              </a:moveTo>
              <a:lnTo>
                <a:pt x="256988" y="856348"/>
              </a:lnTo>
              <a:lnTo>
                <a:pt x="524761" y="856348"/>
              </a:lnTo>
              <a:cubicBezTo>
                <a:pt x="586047" y="856348"/>
                <a:pt x="634986" y="848564"/>
                <a:pt x="671580" y="832997"/>
              </a:cubicBezTo>
              <a:cubicBezTo>
                <a:pt x="708173" y="817430"/>
                <a:pt x="736483" y="793010"/>
                <a:pt x="756511" y="759740"/>
              </a:cubicBezTo>
              <a:cubicBezTo>
                <a:pt x="776538" y="726469"/>
                <a:pt x="786552" y="690139"/>
                <a:pt x="786552" y="650749"/>
              </a:cubicBezTo>
              <a:cubicBezTo>
                <a:pt x="786552" y="611208"/>
                <a:pt x="775396" y="576046"/>
                <a:pt x="753083" y="545264"/>
              </a:cubicBezTo>
              <a:cubicBezTo>
                <a:pt x="730770" y="514481"/>
                <a:pt x="699709" y="494554"/>
                <a:pt x="659899" y="485482"/>
              </a:cubicBezTo>
              <a:cubicBezTo>
                <a:pt x="689350" y="475373"/>
                <a:pt x="712295" y="457054"/>
                <a:pt x="728734" y="430526"/>
              </a:cubicBezTo>
              <a:cubicBezTo>
                <a:pt x="745172" y="403998"/>
                <a:pt x="753391" y="375162"/>
                <a:pt x="753391" y="344017"/>
              </a:cubicBezTo>
              <a:cubicBezTo>
                <a:pt x="753391" y="298164"/>
                <a:pt x="735634" y="256426"/>
                <a:pt x="700120" y="218803"/>
              </a:cubicBezTo>
              <a:cubicBezTo>
                <a:pt x="664606" y="181179"/>
                <a:pt x="604464" y="162368"/>
                <a:pt x="519696" y="162368"/>
              </a:cubicBezTo>
              <a:close/>
              <a:moveTo>
                <a:pt x="498810" y="0"/>
              </a:moveTo>
              <a:cubicBezTo>
                <a:pt x="774295" y="0"/>
                <a:pt x="997620" y="223325"/>
                <a:pt x="997620" y="498810"/>
              </a:cubicBezTo>
              <a:cubicBezTo>
                <a:pt x="997620" y="774295"/>
                <a:pt x="774295" y="997620"/>
                <a:pt x="498810" y="997620"/>
              </a:cubicBezTo>
              <a:cubicBezTo>
                <a:pt x="223325" y="997620"/>
                <a:pt x="0" y="774295"/>
                <a:pt x="0" y="498810"/>
              </a:cubicBezTo>
              <a:cubicBezTo>
                <a:pt x="0" y="223325"/>
                <a:pt x="223325" y="0"/>
                <a:pt x="498810" y="0"/>
              </a:cubicBezTo>
              <a:close/>
            </a:path>
          </a:pathLst>
        </a:cu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ES" sz="1100"/>
        </a:p>
      </xdr:txBody>
    </xdr:sp>
    <xdr:clientData/>
  </xdr:twoCellAnchor>
  <xdr:twoCellAnchor>
    <xdr:from>
      <xdr:col>2</xdr:col>
      <xdr:colOff>5443</xdr:colOff>
      <xdr:row>2</xdr:row>
      <xdr:rowOff>27215</xdr:rowOff>
    </xdr:from>
    <xdr:to>
      <xdr:col>3</xdr:col>
      <xdr:colOff>489857</xdr:colOff>
      <xdr:row>3</xdr:row>
      <xdr:rowOff>64759</xdr:rowOff>
    </xdr:to>
    <xdr:sp macro="" textlink="">
      <xdr:nvSpPr>
        <xdr:cNvPr id="21" name="Triángulo isósceles 20">
          <a:extLst>
            <a:ext uri="{FF2B5EF4-FFF2-40B4-BE49-F238E27FC236}">
              <a16:creationId xmlns:a16="http://schemas.microsoft.com/office/drawing/2014/main" id="{6E6AFB62-7FC4-4EA3-A98C-697B7F30EF79}"/>
            </a:ext>
          </a:extLst>
        </xdr:cNvPr>
        <xdr:cNvSpPr/>
      </xdr:nvSpPr>
      <xdr:spPr>
        <a:xfrm rot="10800000">
          <a:off x="681718" y="93890"/>
          <a:ext cx="770164" cy="94694"/>
        </a:xfrm>
        <a:prstGeom prst="triangle">
          <a:avLst>
            <a:gd name="adj" fmla="val 49999"/>
          </a:avLst>
        </a:prstGeom>
        <a:gradFill flip="none" rotWithShape="1">
          <a:gsLst>
            <a:gs pos="19000">
              <a:srgbClr val="FF0000"/>
            </a:gs>
            <a:gs pos="76000">
              <a:srgbClr val="FFFF00"/>
            </a:gs>
          </a:gsLst>
          <a:lin ang="2700000" scaled="1"/>
          <a:tileRect/>
        </a:gradFill>
        <a:ln>
          <a:noFill/>
        </a:ln>
        <a:effectLst>
          <a:outerShdw blurRad="50800" dist="50800" dir="2700000" sx="106000" sy="106000" algn="tl" rotWithShape="0">
            <a:schemeClr val="tx1">
              <a:lumMod val="65000"/>
              <a:lumOff val="35000"/>
              <a:alpha val="81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E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964599</xdr:colOff>
      <xdr:row>3</xdr:row>
      <xdr:rowOff>171583</xdr:rowOff>
    </xdr:from>
    <xdr:to>
      <xdr:col>19</xdr:col>
      <xdr:colOff>27881</xdr:colOff>
      <xdr:row>5</xdr:row>
      <xdr:rowOff>31662</xdr:rowOff>
    </xdr:to>
    <xdr:sp macro="" textlink="">
      <xdr:nvSpPr>
        <xdr:cNvPr id="22" name="Triángulo isósceles 21">
          <a:extLst>
            <a:ext uri="{FF2B5EF4-FFF2-40B4-BE49-F238E27FC236}">
              <a16:creationId xmlns:a16="http://schemas.microsoft.com/office/drawing/2014/main" id="{532434C6-63BC-4940-A856-6E54738CF3F4}"/>
            </a:ext>
          </a:extLst>
        </xdr:cNvPr>
        <xdr:cNvSpPr/>
      </xdr:nvSpPr>
      <xdr:spPr>
        <a:xfrm rot="16200000">
          <a:off x="10945049" y="396490"/>
          <a:ext cx="298909" cy="100827"/>
        </a:xfrm>
        <a:prstGeom prst="triangle">
          <a:avLst>
            <a:gd name="adj" fmla="val 49999"/>
          </a:avLst>
        </a:prstGeom>
        <a:gradFill flip="none" rotWithShape="1">
          <a:gsLst>
            <a:gs pos="100000">
              <a:srgbClr val="FF0000"/>
            </a:gs>
            <a:gs pos="46000">
              <a:srgbClr val="FFFF00"/>
            </a:gs>
          </a:gsLst>
          <a:lin ang="2700000" scaled="1"/>
          <a:tileRect/>
        </a:gradFill>
        <a:ln>
          <a:noFill/>
        </a:ln>
        <a:effectLst>
          <a:outerShdw blurRad="50800" dist="50800" dir="2700000" sx="106000" sy="106000" algn="tl" rotWithShape="0">
            <a:schemeClr val="tx1">
              <a:lumMod val="65000"/>
              <a:lumOff val="35000"/>
              <a:alpha val="81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E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235417</xdr:colOff>
      <xdr:row>6</xdr:row>
      <xdr:rowOff>175242</xdr:rowOff>
    </xdr:from>
    <xdr:to>
      <xdr:col>4</xdr:col>
      <xdr:colOff>47624</xdr:colOff>
      <xdr:row>8</xdr:row>
      <xdr:rowOff>15773</xdr:rowOff>
    </xdr:to>
    <xdr:sp macro="" textlink="">
      <xdr:nvSpPr>
        <xdr:cNvPr id="23" name="Triángulo isósceles 22">
          <a:extLst>
            <a:ext uri="{FF2B5EF4-FFF2-40B4-BE49-F238E27FC236}">
              <a16:creationId xmlns:a16="http://schemas.microsoft.com/office/drawing/2014/main" id="{FBADC76D-26C2-4C23-95E1-37A38A3C1882}"/>
            </a:ext>
          </a:extLst>
        </xdr:cNvPr>
        <xdr:cNvSpPr/>
      </xdr:nvSpPr>
      <xdr:spPr>
        <a:xfrm rot="10800000">
          <a:off x="912372" y="797769"/>
          <a:ext cx="594618" cy="78656"/>
        </a:xfrm>
        <a:prstGeom prst="triangle">
          <a:avLst>
            <a:gd name="adj" fmla="val 49999"/>
          </a:avLst>
        </a:prstGeom>
        <a:gradFill flip="none" rotWithShape="1">
          <a:gsLst>
            <a:gs pos="19000">
              <a:srgbClr val="FF0000"/>
            </a:gs>
            <a:gs pos="76000">
              <a:srgbClr val="FFFF00"/>
            </a:gs>
          </a:gsLst>
          <a:lin ang="2700000" scaled="1"/>
          <a:tileRect/>
        </a:gradFill>
        <a:ln>
          <a:noFill/>
        </a:ln>
        <a:effectLst>
          <a:outerShdw blurRad="50800" dist="50800" dir="2700000" sx="106000" sy="106000" algn="tl" rotWithShape="0">
            <a:schemeClr val="tx1">
              <a:lumMod val="65000"/>
              <a:lumOff val="35000"/>
              <a:alpha val="81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13</xdr:col>
      <xdr:colOff>1</xdr:colOff>
      <xdr:row>8</xdr:row>
      <xdr:rowOff>103654</xdr:rowOff>
    </xdr:from>
    <xdr:to>
      <xdr:col>13</xdr:col>
      <xdr:colOff>896206</xdr:colOff>
      <xdr:row>9</xdr:row>
      <xdr:rowOff>193715</xdr:rowOff>
    </xdr:to>
    <xdr:grpSp>
      <xdr:nvGrpSpPr>
        <xdr:cNvPr id="31" name="Grupo 30">
          <a:extLst>
            <a:ext uri="{FF2B5EF4-FFF2-40B4-BE49-F238E27FC236}">
              <a16:creationId xmlns:a16="http://schemas.microsoft.com/office/drawing/2014/main" id="{14B9980C-5090-4310-AEF8-7E716E92DB68}"/>
            </a:ext>
          </a:extLst>
        </xdr:cNvPr>
        <xdr:cNvGrpSpPr/>
      </xdr:nvGrpSpPr>
      <xdr:grpSpPr>
        <a:xfrm>
          <a:off x="7248526" y="960904"/>
          <a:ext cx="896205" cy="280561"/>
          <a:chOff x="7258051" y="960904"/>
          <a:chExt cx="896205" cy="280561"/>
        </a:xfrm>
      </xdr:grpSpPr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1B2ACB50-79A1-4E89-B9D2-3B08706376F2}"/>
              </a:ext>
            </a:extLst>
          </xdr:cNvPr>
          <xdr:cNvCxnSpPr>
            <a:cxnSpLocks/>
          </xdr:cNvCxnSpPr>
        </xdr:nvCxnSpPr>
        <xdr:spPr>
          <a:xfrm flipH="1" flipV="1">
            <a:off x="7258051" y="960904"/>
            <a:ext cx="366712" cy="108277"/>
          </a:xfrm>
          <a:prstGeom prst="line">
            <a:avLst/>
          </a:prstGeom>
          <a:solidFill>
            <a:srgbClr val="009A72">
              <a:alpha val="25000"/>
            </a:srgbClr>
          </a:solidFill>
          <a:ln w="9525">
            <a:solidFill>
              <a:schemeClr val="bg1">
                <a:lumMod val="9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4" name="Elipse 23">
            <a:extLst>
              <a:ext uri="{FF2B5EF4-FFF2-40B4-BE49-F238E27FC236}">
                <a16:creationId xmlns:a16="http://schemas.microsoft.com/office/drawing/2014/main" id="{0B67BFBA-A984-4902-93FF-C06F92943BE9}"/>
              </a:ext>
            </a:extLst>
          </xdr:cNvPr>
          <xdr:cNvSpPr/>
        </xdr:nvSpPr>
        <xdr:spPr>
          <a:xfrm>
            <a:off x="7395146" y="1057109"/>
            <a:ext cx="759110" cy="184356"/>
          </a:xfrm>
          <a:prstGeom prst="ellipse">
            <a:avLst/>
          </a:prstGeom>
          <a:solidFill>
            <a:schemeClr val="bg1">
              <a:lumMod val="95000"/>
              <a:alpha val="43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</xdr:grpSp>
    <xdr:clientData/>
  </xdr:twoCellAnchor>
  <xdr:twoCellAnchor>
    <xdr:from>
      <xdr:col>11</xdr:col>
      <xdr:colOff>81818</xdr:colOff>
      <xdr:row>8</xdr:row>
      <xdr:rowOff>103654</xdr:rowOff>
    </xdr:from>
    <xdr:to>
      <xdr:col>12</xdr:col>
      <xdr:colOff>0</xdr:colOff>
      <xdr:row>9</xdr:row>
      <xdr:rowOff>193715</xdr:rowOff>
    </xdr:to>
    <xdr:grpSp>
      <xdr:nvGrpSpPr>
        <xdr:cNvPr id="32" name="Grupo 31">
          <a:extLst>
            <a:ext uri="{FF2B5EF4-FFF2-40B4-BE49-F238E27FC236}">
              <a16:creationId xmlns:a16="http://schemas.microsoft.com/office/drawing/2014/main" id="{0F14DEF3-7DA0-4C69-9002-F52EB90CFD8A}"/>
            </a:ext>
          </a:extLst>
        </xdr:cNvPr>
        <xdr:cNvGrpSpPr/>
      </xdr:nvGrpSpPr>
      <xdr:grpSpPr>
        <a:xfrm flipH="1">
          <a:off x="5634893" y="960904"/>
          <a:ext cx="889732" cy="280561"/>
          <a:chOff x="7258051" y="960904"/>
          <a:chExt cx="896205" cy="280561"/>
        </a:xfrm>
      </xdr:grpSpPr>
      <xdr:cxnSp macro="">
        <xdr:nvCxnSpPr>
          <xdr:cNvPr id="33" name="Conector recto 32">
            <a:extLst>
              <a:ext uri="{FF2B5EF4-FFF2-40B4-BE49-F238E27FC236}">
                <a16:creationId xmlns:a16="http://schemas.microsoft.com/office/drawing/2014/main" id="{2DF9190B-D238-48BA-8F50-64B29CD85D1E}"/>
              </a:ext>
            </a:extLst>
          </xdr:cNvPr>
          <xdr:cNvCxnSpPr>
            <a:cxnSpLocks/>
          </xdr:cNvCxnSpPr>
        </xdr:nvCxnSpPr>
        <xdr:spPr>
          <a:xfrm flipH="1" flipV="1">
            <a:off x="7258051" y="960904"/>
            <a:ext cx="366712" cy="108277"/>
          </a:xfrm>
          <a:prstGeom prst="line">
            <a:avLst/>
          </a:prstGeom>
          <a:solidFill>
            <a:srgbClr val="009A72">
              <a:alpha val="25000"/>
            </a:srgbClr>
          </a:solidFill>
          <a:ln w="9525">
            <a:solidFill>
              <a:schemeClr val="bg1">
                <a:lumMod val="9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4" name="Elipse 33">
            <a:extLst>
              <a:ext uri="{FF2B5EF4-FFF2-40B4-BE49-F238E27FC236}">
                <a16:creationId xmlns:a16="http://schemas.microsoft.com/office/drawing/2014/main" id="{04FFFD03-2744-483C-85B5-29CC3F076FD0}"/>
              </a:ext>
            </a:extLst>
          </xdr:cNvPr>
          <xdr:cNvSpPr/>
        </xdr:nvSpPr>
        <xdr:spPr>
          <a:xfrm>
            <a:off x="7395146" y="1057109"/>
            <a:ext cx="759110" cy="184356"/>
          </a:xfrm>
          <a:prstGeom prst="ellipse">
            <a:avLst/>
          </a:prstGeom>
          <a:solidFill>
            <a:schemeClr val="bg1">
              <a:lumMod val="95000"/>
              <a:alpha val="43000"/>
            </a:schemeClr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</xdr:grpSp>
    <xdr:clientData/>
  </xdr:twoCellAnchor>
  <xdr:twoCellAnchor>
    <xdr:from>
      <xdr:col>0</xdr:col>
      <xdr:colOff>0</xdr:colOff>
      <xdr:row>25</xdr:row>
      <xdr:rowOff>84904</xdr:rowOff>
    </xdr:from>
    <xdr:to>
      <xdr:col>0</xdr:col>
      <xdr:colOff>207247</xdr:colOff>
      <xdr:row>30</xdr:row>
      <xdr:rowOff>200948</xdr:rowOff>
    </xdr:to>
    <xdr:sp macro="" textlink="">
      <xdr:nvSpPr>
        <xdr:cNvPr id="35" name="Diagrama de flujo: operación manual 1">
          <a:hlinkClick xmlns:r="http://schemas.openxmlformats.org/officeDocument/2006/relationships" r:id="rId3" tooltip="Rangos"/>
          <a:extLst>
            <a:ext uri="{FF2B5EF4-FFF2-40B4-BE49-F238E27FC236}">
              <a16:creationId xmlns:a16="http://schemas.microsoft.com/office/drawing/2014/main" id="{AC7F0011-606C-4932-8828-2EE1B7DCF7EB}"/>
            </a:ext>
          </a:extLst>
        </xdr:cNvPr>
        <xdr:cNvSpPr/>
      </xdr:nvSpPr>
      <xdr:spPr>
        <a:xfrm rot="16200000">
          <a:off x="-240148" y="3117068"/>
          <a:ext cx="687544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7030A0"/>
          </a:fgClr>
          <a:bgClr>
            <a:srgbClr val="C00000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RANGOS</a:t>
          </a:r>
        </a:p>
      </xdr:txBody>
    </xdr:sp>
    <xdr:clientData/>
  </xdr:twoCellAnchor>
  <xdr:twoCellAnchor>
    <xdr:from>
      <xdr:col>0</xdr:col>
      <xdr:colOff>0</xdr:colOff>
      <xdr:row>21</xdr:row>
      <xdr:rowOff>20241</xdr:rowOff>
    </xdr:from>
    <xdr:to>
      <xdr:col>0</xdr:col>
      <xdr:colOff>207247</xdr:colOff>
      <xdr:row>25</xdr:row>
      <xdr:rowOff>156545</xdr:rowOff>
    </xdr:to>
    <xdr:sp macro="" textlink="">
      <xdr:nvSpPr>
        <xdr:cNvPr id="36" name="Diagrama de flujo: operación manual 1">
          <a:hlinkClick xmlns:r="http://schemas.openxmlformats.org/officeDocument/2006/relationships" r:id="rId4" tooltip="Descripción bonos"/>
          <a:extLst>
            <a:ext uri="{FF2B5EF4-FFF2-40B4-BE49-F238E27FC236}">
              <a16:creationId xmlns:a16="http://schemas.microsoft.com/office/drawing/2014/main" id="{2C9EE953-7172-499A-9E04-49383A4A3EBB}"/>
            </a:ext>
          </a:extLst>
        </xdr:cNvPr>
        <xdr:cNvSpPr/>
      </xdr:nvSpPr>
      <xdr:spPr>
        <a:xfrm rot="16200000">
          <a:off x="-226466" y="2514848"/>
          <a:ext cx="660179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2060"/>
          </a:fgClr>
          <a:bgClr>
            <a:srgbClr val="00A29E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BONOS</a:t>
          </a:r>
        </a:p>
      </xdr:txBody>
    </xdr:sp>
    <xdr:clientData/>
  </xdr:twoCellAnchor>
  <xdr:twoCellAnchor>
    <xdr:from>
      <xdr:col>0</xdr:col>
      <xdr:colOff>1</xdr:colOff>
      <xdr:row>6</xdr:row>
      <xdr:rowOff>96512</xdr:rowOff>
    </xdr:from>
    <xdr:to>
      <xdr:col>0</xdr:col>
      <xdr:colOff>207249</xdr:colOff>
      <xdr:row>11</xdr:row>
      <xdr:rowOff>55403</xdr:rowOff>
    </xdr:to>
    <xdr:sp macro="" textlink="">
      <xdr:nvSpPr>
        <xdr:cNvPr id="41" name="Diagrama de flujo: operación manual 1">
          <a:hlinkClick xmlns:r="http://schemas.openxmlformats.org/officeDocument/2006/relationships" r:id="rId5" tooltip="Tutorial simulador"/>
          <a:extLst>
            <a:ext uri="{FF2B5EF4-FFF2-40B4-BE49-F238E27FC236}">
              <a16:creationId xmlns:a16="http://schemas.microsoft.com/office/drawing/2014/main" id="{BA8D6393-253F-4946-9097-154FBE71B627}"/>
            </a:ext>
          </a:extLst>
        </xdr:cNvPr>
        <xdr:cNvSpPr/>
      </xdr:nvSpPr>
      <xdr:spPr>
        <a:xfrm rot="16200000">
          <a:off x="-285396" y="1001034"/>
          <a:ext cx="778041" cy="207248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2060"/>
          </a:fgClr>
          <a:bgClr>
            <a:schemeClr val="accent1">
              <a:lumMod val="60000"/>
              <a:lumOff val="40000"/>
            </a:schemeClr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GUÍA SIM</a:t>
          </a:r>
        </a:p>
      </xdr:txBody>
    </xdr:sp>
    <xdr:clientData/>
  </xdr:twoCellAnchor>
  <xdr:twoCellAnchor>
    <xdr:from>
      <xdr:col>0</xdr:col>
      <xdr:colOff>3</xdr:colOff>
      <xdr:row>2</xdr:row>
      <xdr:rowOff>28575</xdr:rowOff>
    </xdr:from>
    <xdr:to>
      <xdr:col>0</xdr:col>
      <xdr:colOff>207252</xdr:colOff>
      <xdr:row>6</xdr:row>
      <xdr:rowOff>152676</xdr:rowOff>
    </xdr:to>
    <xdr:sp macro="" textlink="">
      <xdr:nvSpPr>
        <xdr:cNvPr id="42" name="Diagrama de flujo: operación manual 1">
          <a:hlinkClick xmlns:r="http://schemas.openxmlformats.org/officeDocument/2006/relationships" r:id="rId6" tooltip="Inicio"/>
          <a:extLst>
            <a:ext uri="{FF2B5EF4-FFF2-40B4-BE49-F238E27FC236}">
              <a16:creationId xmlns:a16="http://schemas.microsoft.com/office/drawing/2014/main" id="{65FF4667-21E3-4DAF-8F3E-4920B7BCE7EF}"/>
            </a:ext>
          </a:extLst>
        </xdr:cNvPr>
        <xdr:cNvSpPr/>
      </xdr:nvSpPr>
      <xdr:spPr>
        <a:xfrm rot="16200000">
          <a:off x="-234648" y="329901"/>
          <a:ext cx="676551" cy="207249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359E"/>
          </a:fgClr>
          <a:bgClr>
            <a:schemeClr val="accent1">
              <a:lumMod val="60000"/>
              <a:lumOff val="40000"/>
            </a:schemeClr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72365</xdr:rowOff>
    </xdr:from>
    <xdr:to>
      <xdr:col>0</xdr:col>
      <xdr:colOff>267891</xdr:colOff>
      <xdr:row>15</xdr:row>
      <xdr:rowOff>141668</xdr:rowOff>
    </xdr:to>
    <xdr:sp macro="" textlink="">
      <xdr:nvSpPr>
        <xdr:cNvPr id="28" name="Diagrama de flujo: operación manual 1">
          <a:hlinkClick xmlns:r="http://schemas.openxmlformats.org/officeDocument/2006/relationships" r:id="rId1" tooltip="Descripción bonos"/>
          <a:extLst>
            <a:ext uri="{FF2B5EF4-FFF2-40B4-BE49-F238E27FC236}">
              <a16:creationId xmlns:a16="http://schemas.microsoft.com/office/drawing/2014/main" id="{73080B6B-A6D5-41E9-A191-A9390C0E9B4B}"/>
            </a:ext>
          </a:extLst>
        </xdr:cNvPr>
        <xdr:cNvSpPr/>
      </xdr:nvSpPr>
      <xdr:spPr>
        <a:xfrm rot="16200000">
          <a:off x="-186456" y="2449571"/>
          <a:ext cx="640803" cy="267891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solidFill>
          <a:srgbClr val="FF0000"/>
        </a:solidFill>
        <a:ln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BONOS</a:t>
          </a:r>
        </a:p>
      </xdr:txBody>
    </xdr:sp>
    <xdr:clientData/>
  </xdr:twoCellAnchor>
  <xdr:twoCellAnchor>
    <xdr:from>
      <xdr:col>1</xdr:col>
      <xdr:colOff>19050</xdr:colOff>
      <xdr:row>1</xdr:row>
      <xdr:rowOff>66675</xdr:rowOff>
    </xdr:from>
    <xdr:to>
      <xdr:col>19</xdr:col>
      <xdr:colOff>78125</xdr:colOff>
      <xdr:row>2</xdr:row>
      <xdr:rowOff>34460</xdr:rowOff>
    </xdr:to>
    <xdr:sp macro="" textlink="">
      <xdr:nvSpPr>
        <xdr:cNvPr id="7" name="Rectángulo: esquinas diagonales cortadas 6">
          <a:hlinkClick xmlns:r="http://schemas.openxmlformats.org/officeDocument/2006/relationships" r:id="rId2" tooltip="Cliente"/>
          <a:extLst>
            <a:ext uri="{FF2B5EF4-FFF2-40B4-BE49-F238E27FC236}">
              <a16:creationId xmlns:a16="http://schemas.microsoft.com/office/drawing/2014/main" id="{525E3E60-4259-44DC-8091-6534B9228FCC}"/>
            </a:ext>
          </a:extLst>
        </xdr:cNvPr>
        <xdr:cNvSpPr/>
      </xdr:nvSpPr>
      <xdr:spPr>
        <a:xfrm>
          <a:off x="485775" y="161925"/>
          <a:ext cx="2116475" cy="158285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CLIENTE</a:t>
          </a:r>
        </a:p>
      </xdr:txBody>
    </xdr:sp>
    <xdr:clientData/>
  </xdr:twoCellAnchor>
  <xdr:twoCellAnchor>
    <xdr:from>
      <xdr:col>1</xdr:col>
      <xdr:colOff>19050</xdr:colOff>
      <xdr:row>2</xdr:row>
      <xdr:rowOff>87040</xdr:rowOff>
    </xdr:from>
    <xdr:to>
      <xdr:col>19</xdr:col>
      <xdr:colOff>78125</xdr:colOff>
      <xdr:row>3</xdr:row>
      <xdr:rowOff>69666</xdr:rowOff>
    </xdr:to>
    <xdr:sp macro="" textlink="">
      <xdr:nvSpPr>
        <xdr:cNvPr id="8" name="Rectángulo: esquinas diagonales cortadas 7">
          <a:hlinkClick xmlns:r="http://schemas.openxmlformats.org/officeDocument/2006/relationships" r:id="rId3" tooltip="Patrocinio"/>
          <a:extLst>
            <a:ext uri="{FF2B5EF4-FFF2-40B4-BE49-F238E27FC236}">
              <a16:creationId xmlns:a16="http://schemas.microsoft.com/office/drawing/2014/main" id="{23077C6E-8CB2-45B1-8948-A77C58D1D77A}"/>
            </a:ext>
          </a:extLst>
        </xdr:cNvPr>
        <xdr:cNvSpPr/>
      </xdr:nvSpPr>
      <xdr:spPr>
        <a:xfrm>
          <a:off x="485775" y="372790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PATROCINIO</a:t>
          </a:r>
        </a:p>
      </xdr:txBody>
    </xdr:sp>
    <xdr:clientData/>
  </xdr:twoCellAnchor>
  <xdr:twoCellAnchor>
    <xdr:from>
      <xdr:col>1</xdr:col>
      <xdr:colOff>19050</xdr:colOff>
      <xdr:row>3</xdr:row>
      <xdr:rowOff>122246</xdr:rowOff>
    </xdr:from>
    <xdr:to>
      <xdr:col>19</xdr:col>
      <xdr:colOff>78125</xdr:colOff>
      <xdr:row>4</xdr:row>
      <xdr:rowOff>104872</xdr:rowOff>
    </xdr:to>
    <xdr:sp macro="" textlink="">
      <xdr:nvSpPr>
        <xdr:cNvPr id="9" name="Rectángulo: esquinas diagonales cortadas 8">
          <a:hlinkClick xmlns:r="http://schemas.openxmlformats.org/officeDocument/2006/relationships" r:id="rId4" tooltip="Formación de Equipo"/>
          <a:extLst>
            <a:ext uri="{FF2B5EF4-FFF2-40B4-BE49-F238E27FC236}">
              <a16:creationId xmlns:a16="http://schemas.microsoft.com/office/drawing/2014/main" id="{5A8375B5-3A48-4EED-84DB-20B66C5D5CC2}"/>
            </a:ext>
          </a:extLst>
        </xdr:cNvPr>
        <xdr:cNvSpPr/>
      </xdr:nvSpPr>
      <xdr:spPr>
        <a:xfrm>
          <a:off x="485775" y="598496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FORMACIÓN DE EQUIPO </a:t>
          </a:r>
        </a:p>
      </xdr:txBody>
    </xdr:sp>
    <xdr:clientData/>
  </xdr:twoCellAnchor>
  <xdr:twoCellAnchor>
    <xdr:from>
      <xdr:col>1</xdr:col>
      <xdr:colOff>19050</xdr:colOff>
      <xdr:row>4</xdr:row>
      <xdr:rowOff>157452</xdr:rowOff>
    </xdr:from>
    <xdr:to>
      <xdr:col>19</xdr:col>
      <xdr:colOff>78125</xdr:colOff>
      <xdr:row>5</xdr:row>
      <xdr:rowOff>140078</xdr:rowOff>
    </xdr:to>
    <xdr:sp macro="" textlink="">
      <xdr:nvSpPr>
        <xdr:cNvPr id="10" name="Rectángulo: esquinas diagonales cortadas 9">
          <a:hlinkClick xmlns:r="http://schemas.openxmlformats.org/officeDocument/2006/relationships" r:id="rId5" tooltip="Igualación de Volumen"/>
          <a:extLst>
            <a:ext uri="{FF2B5EF4-FFF2-40B4-BE49-F238E27FC236}">
              <a16:creationId xmlns:a16="http://schemas.microsoft.com/office/drawing/2014/main" id="{0B44C787-8584-42AE-9C31-9C7BB116ACD3}"/>
            </a:ext>
          </a:extLst>
        </xdr:cNvPr>
        <xdr:cNvSpPr/>
      </xdr:nvSpPr>
      <xdr:spPr>
        <a:xfrm>
          <a:off x="485775" y="824202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09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IGUALACIÓN DE VOLUMEN</a:t>
          </a:r>
        </a:p>
      </xdr:txBody>
    </xdr:sp>
    <xdr:clientData/>
  </xdr:twoCellAnchor>
  <xdr:twoCellAnchor>
    <xdr:from>
      <xdr:col>1</xdr:col>
      <xdr:colOff>19050</xdr:colOff>
      <xdr:row>6</xdr:row>
      <xdr:rowOff>2158</xdr:rowOff>
    </xdr:from>
    <xdr:to>
      <xdr:col>19</xdr:col>
      <xdr:colOff>78125</xdr:colOff>
      <xdr:row>6</xdr:row>
      <xdr:rowOff>175284</xdr:rowOff>
    </xdr:to>
    <xdr:sp macro="" textlink="">
      <xdr:nvSpPr>
        <xdr:cNvPr id="11" name="Rectángulo: esquinas diagonales cortadas 10">
          <a:hlinkClick xmlns:r="http://schemas.openxmlformats.org/officeDocument/2006/relationships" r:id="rId6" tooltip="Desarrollo de Red"/>
          <a:extLst>
            <a:ext uri="{FF2B5EF4-FFF2-40B4-BE49-F238E27FC236}">
              <a16:creationId xmlns:a16="http://schemas.microsoft.com/office/drawing/2014/main" id="{03061034-1727-4552-A92C-002C5C636373}"/>
            </a:ext>
          </a:extLst>
        </xdr:cNvPr>
        <xdr:cNvSpPr/>
      </xdr:nvSpPr>
      <xdr:spPr>
        <a:xfrm>
          <a:off x="485775" y="1049908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DESARROLLO DE RED</a:t>
          </a:r>
        </a:p>
      </xdr:txBody>
    </xdr:sp>
    <xdr:clientData/>
  </xdr:twoCellAnchor>
  <xdr:twoCellAnchor>
    <xdr:from>
      <xdr:col>1</xdr:col>
      <xdr:colOff>19050</xdr:colOff>
      <xdr:row>7</xdr:row>
      <xdr:rowOff>37364</xdr:rowOff>
    </xdr:from>
    <xdr:to>
      <xdr:col>19</xdr:col>
      <xdr:colOff>78125</xdr:colOff>
      <xdr:row>8</xdr:row>
      <xdr:rowOff>19990</xdr:rowOff>
    </xdr:to>
    <xdr:sp macro="" textlink="">
      <xdr:nvSpPr>
        <xdr:cNvPr id="12" name="Rectángulo: esquinas diagonales cortadas 11">
          <a:hlinkClick xmlns:r="http://schemas.openxmlformats.org/officeDocument/2006/relationships" r:id="rId7" tooltip="Avance de Rango"/>
          <a:extLst>
            <a:ext uri="{FF2B5EF4-FFF2-40B4-BE49-F238E27FC236}">
              <a16:creationId xmlns:a16="http://schemas.microsoft.com/office/drawing/2014/main" id="{060A23EE-7251-4A77-A857-3D1433E0C4F2}"/>
            </a:ext>
          </a:extLst>
        </xdr:cNvPr>
        <xdr:cNvSpPr/>
      </xdr:nvSpPr>
      <xdr:spPr>
        <a:xfrm>
          <a:off x="485775" y="1275614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AVANCE DE RANGO</a:t>
          </a:r>
        </a:p>
      </xdr:txBody>
    </xdr:sp>
    <xdr:clientData/>
  </xdr:twoCellAnchor>
  <xdr:twoCellAnchor>
    <xdr:from>
      <xdr:col>1</xdr:col>
      <xdr:colOff>19050</xdr:colOff>
      <xdr:row>8</xdr:row>
      <xdr:rowOff>72570</xdr:rowOff>
    </xdr:from>
    <xdr:to>
      <xdr:col>19</xdr:col>
      <xdr:colOff>78125</xdr:colOff>
      <xdr:row>9</xdr:row>
      <xdr:rowOff>55196</xdr:rowOff>
    </xdr:to>
    <xdr:sp macro="" textlink="">
      <xdr:nvSpPr>
        <xdr:cNvPr id="13" name="Rectángulo: esquinas diagonales cortadas 12">
          <a:hlinkClick xmlns:r="http://schemas.openxmlformats.org/officeDocument/2006/relationships" r:id="rId8" tooltip="Seguimiento"/>
          <a:extLst>
            <a:ext uri="{FF2B5EF4-FFF2-40B4-BE49-F238E27FC236}">
              <a16:creationId xmlns:a16="http://schemas.microsoft.com/office/drawing/2014/main" id="{7FEC2D78-6A5E-4627-955E-B957A7DC52AF}"/>
            </a:ext>
          </a:extLst>
        </xdr:cNvPr>
        <xdr:cNvSpPr/>
      </xdr:nvSpPr>
      <xdr:spPr>
        <a:xfrm>
          <a:off x="485775" y="1501320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SEGUIMIENTO</a:t>
          </a:r>
        </a:p>
      </xdr:txBody>
    </xdr:sp>
    <xdr:clientData/>
  </xdr:twoCellAnchor>
  <xdr:twoCellAnchor>
    <xdr:from>
      <xdr:col>1</xdr:col>
      <xdr:colOff>19050</xdr:colOff>
      <xdr:row>9</xdr:row>
      <xdr:rowOff>107776</xdr:rowOff>
    </xdr:from>
    <xdr:to>
      <xdr:col>19</xdr:col>
      <xdr:colOff>78125</xdr:colOff>
      <xdr:row>10</xdr:row>
      <xdr:rowOff>90402</xdr:rowOff>
    </xdr:to>
    <xdr:sp macro="" textlink="">
      <xdr:nvSpPr>
        <xdr:cNvPr id="14" name="Rectángulo: esquinas diagonales cortadas 13">
          <a:hlinkClick xmlns:r="http://schemas.openxmlformats.org/officeDocument/2006/relationships" r:id="rId9" tooltip="Patrimonial"/>
          <a:extLst>
            <a:ext uri="{FF2B5EF4-FFF2-40B4-BE49-F238E27FC236}">
              <a16:creationId xmlns:a16="http://schemas.microsoft.com/office/drawing/2014/main" id="{93B3A643-648C-44C9-97AB-622EFAE8B3F9}"/>
            </a:ext>
          </a:extLst>
        </xdr:cNvPr>
        <xdr:cNvSpPr/>
      </xdr:nvSpPr>
      <xdr:spPr>
        <a:xfrm>
          <a:off x="485775" y="1727026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PATRIMONIAL</a:t>
          </a:r>
        </a:p>
      </xdr:txBody>
    </xdr:sp>
    <xdr:clientData/>
  </xdr:twoCellAnchor>
  <xdr:twoCellAnchor>
    <xdr:from>
      <xdr:col>1</xdr:col>
      <xdr:colOff>19050</xdr:colOff>
      <xdr:row>11</xdr:row>
      <xdr:rowOff>178188</xdr:rowOff>
    </xdr:from>
    <xdr:to>
      <xdr:col>19</xdr:col>
      <xdr:colOff>78125</xdr:colOff>
      <xdr:row>12</xdr:row>
      <xdr:rowOff>160814</xdr:rowOff>
    </xdr:to>
    <xdr:sp macro="" textlink="">
      <xdr:nvSpPr>
        <xdr:cNvPr id="15" name="Rectángulo: esquinas diagonales cortadas 14">
          <a:hlinkClick xmlns:r="http://schemas.openxmlformats.org/officeDocument/2006/relationships" r:id="rId10" tooltip="Vacacional"/>
          <a:extLst>
            <a:ext uri="{FF2B5EF4-FFF2-40B4-BE49-F238E27FC236}">
              <a16:creationId xmlns:a16="http://schemas.microsoft.com/office/drawing/2014/main" id="{88469D29-B80A-47F6-9787-68D9EF6174F2}"/>
            </a:ext>
          </a:extLst>
        </xdr:cNvPr>
        <xdr:cNvSpPr/>
      </xdr:nvSpPr>
      <xdr:spPr>
        <a:xfrm>
          <a:off x="485775" y="2178438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VACACIONAL</a:t>
          </a:r>
        </a:p>
      </xdr:txBody>
    </xdr:sp>
    <xdr:clientData/>
  </xdr:twoCellAnchor>
  <xdr:twoCellAnchor>
    <xdr:from>
      <xdr:col>1</xdr:col>
      <xdr:colOff>19050</xdr:colOff>
      <xdr:row>13</xdr:row>
      <xdr:rowOff>22894</xdr:rowOff>
    </xdr:from>
    <xdr:to>
      <xdr:col>19</xdr:col>
      <xdr:colOff>78125</xdr:colOff>
      <xdr:row>14</xdr:row>
      <xdr:rowOff>5520</xdr:rowOff>
    </xdr:to>
    <xdr:sp macro="" textlink="">
      <xdr:nvSpPr>
        <xdr:cNvPr id="16" name="Rectángulo: esquinas diagonales cortadas 15">
          <a:hlinkClick xmlns:r="http://schemas.openxmlformats.org/officeDocument/2006/relationships" r:id="rId11" tooltip="Estructural 100"/>
          <a:extLst>
            <a:ext uri="{FF2B5EF4-FFF2-40B4-BE49-F238E27FC236}">
              <a16:creationId xmlns:a16="http://schemas.microsoft.com/office/drawing/2014/main" id="{2DA1147A-E63A-4E7F-B34F-1FA51859FA83}"/>
            </a:ext>
          </a:extLst>
        </xdr:cNvPr>
        <xdr:cNvSpPr/>
      </xdr:nvSpPr>
      <xdr:spPr>
        <a:xfrm>
          <a:off x="485775" y="2404144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ESTRUCTURAL 100</a:t>
          </a:r>
        </a:p>
      </xdr:txBody>
    </xdr:sp>
    <xdr:clientData/>
  </xdr:twoCellAnchor>
  <xdr:twoCellAnchor>
    <xdr:from>
      <xdr:col>1</xdr:col>
      <xdr:colOff>19050</xdr:colOff>
      <xdr:row>14</xdr:row>
      <xdr:rowOff>58100</xdr:rowOff>
    </xdr:from>
    <xdr:to>
      <xdr:col>19</xdr:col>
      <xdr:colOff>78125</xdr:colOff>
      <xdr:row>15</xdr:row>
      <xdr:rowOff>40726</xdr:rowOff>
    </xdr:to>
    <xdr:sp macro="" textlink="">
      <xdr:nvSpPr>
        <xdr:cNvPr id="17" name="Rectángulo: esquinas diagonales cortadas 16">
          <a:hlinkClick xmlns:r="http://schemas.openxmlformats.org/officeDocument/2006/relationships" r:id="rId12" tooltip="Estructural 130"/>
          <a:extLst>
            <a:ext uri="{FF2B5EF4-FFF2-40B4-BE49-F238E27FC236}">
              <a16:creationId xmlns:a16="http://schemas.microsoft.com/office/drawing/2014/main" id="{42806B51-8AEF-422E-82B3-F066FEA38707}"/>
            </a:ext>
          </a:extLst>
        </xdr:cNvPr>
        <xdr:cNvSpPr/>
      </xdr:nvSpPr>
      <xdr:spPr>
        <a:xfrm>
          <a:off x="485775" y="2629850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ESTRUCTURAL 130</a:t>
          </a:r>
        </a:p>
      </xdr:txBody>
    </xdr:sp>
    <xdr:clientData/>
  </xdr:twoCellAnchor>
  <xdr:twoCellAnchor>
    <xdr:from>
      <xdr:col>1</xdr:col>
      <xdr:colOff>19050</xdr:colOff>
      <xdr:row>15</xdr:row>
      <xdr:rowOff>93306</xdr:rowOff>
    </xdr:from>
    <xdr:to>
      <xdr:col>19</xdr:col>
      <xdr:colOff>78125</xdr:colOff>
      <xdr:row>16</xdr:row>
      <xdr:rowOff>75932</xdr:rowOff>
    </xdr:to>
    <xdr:sp macro="" textlink="">
      <xdr:nvSpPr>
        <xdr:cNvPr id="18" name="Rectángulo: esquinas diagonales cortadas 17">
          <a:hlinkClick xmlns:r="http://schemas.openxmlformats.org/officeDocument/2006/relationships" r:id="rId13" tooltip="Fondo Global"/>
          <a:extLst>
            <a:ext uri="{FF2B5EF4-FFF2-40B4-BE49-F238E27FC236}">
              <a16:creationId xmlns:a16="http://schemas.microsoft.com/office/drawing/2014/main" id="{FA778B0E-A6E4-44E5-97BC-26C7BEB0D901}"/>
            </a:ext>
          </a:extLst>
        </xdr:cNvPr>
        <xdr:cNvSpPr/>
      </xdr:nvSpPr>
      <xdr:spPr>
        <a:xfrm>
          <a:off x="485775" y="2855556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06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FONDO GLOBAL</a:t>
          </a:r>
        </a:p>
      </xdr:txBody>
    </xdr:sp>
    <xdr:clientData/>
  </xdr:twoCellAnchor>
  <xdr:twoCellAnchor>
    <xdr:from>
      <xdr:col>1</xdr:col>
      <xdr:colOff>19050</xdr:colOff>
      <xdr:row>16</xdr:row>
      <xdr:rowOff>128512</xdr:rowOff>
    </xdr:from>
    <xdr:to>
      <xdr:col>19</xdr:col>
      <xdr:colOff>78125</xdr:colOff>
      <xdr:row>17</xdr:row>
      <xdr:rowOff>111138</xdr:rowOff>
    </xdr:to>
    <xdr:sp macro="" textlink="">
      <xdr:nvSpPr>
        <xdr:cNvPr id="19" name="Rectángulo: esquinas diagonales cortadas 18">
          <a:hlinkClick xmlns:r="http://schemas.openxmlformats.org/officeDocument/2006/relationships" r:id="rId14" tooltip="Fondo Global Diamante"/>
          <a:extLst>
            <a:ext uri="{FF2B5EF4-FFF2-40B4-BE49-F238E27FC236}">
              <a16:creationId xmlns:a16="http://schemas.microsoft.com/office/drawing/2014/main" id="{04FAC5E1-7ED6-4763-9B18-F9E3CF305E7A}"/>
            </a:ext>
          </a:extLst>
        </xdr:cNvPr>
        <xdr:cNvSpPr/>
      </xdr:nvSpPr>
      <xdr:spPr>
        <a:xfrm>
          <a:off x="485775" y="3081262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06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FONDO GLOBAL DIAMANTE</a:t>
          </a:r>
        </a:p>
      </xdr:txBody>
    </xdr:sp>
    <xdr:clientData/>
  </xdr:twoCellAnchor>
  <xdr:twoCellAnchor>
    <xdr:from>
      <xdr:col>1</xdr:col>
      <xdr:colOff>19050</xdr:colOff>
      <xdr:row>17</xdr:row>
      <xdr:rowOff>163719</xdr:rowOff>
    </xdr:from>
    <xdr:to>
      <xdr:col>19</xdr:col>
      <xdr:colOff>78125</xdr:colOff>
      <xdr:row>18</xdr:row>
      <xdr:rowOff>146345</xdr:rowOff>
    </xdr:to>
    <xdr:sp macro="" textlink="">
      <xdr:nvSpPr>
        <xdr:cNvPr id="20" name="Rectángulo: esquinas diagonales cortadas 19">
          <a:hlinkClick xmlns:r="http://schemas.openxmlformats.org/officeDocument/2006/relationships" r:id="rId15" tooltip="Premios"/>
          <a:extLst>
            <a:ext uri="{FF2B5EF4-FFF2-40B4-BE49-F238E27FC236}">
              <a16:creationId xmlns:a16="http://schemas.microsoft.com/office/drawing/2014/main" id="{C7C30458-097A-48D3-BB77-8886DB9FF2DC}"/>
            </a:ext>
          </a:extLst>
        </xdr:cNvPr>
        <xdr:cNvSpPr/>
      </xdr:nvSpPr>
      <xdr:spPr>
        <a:xfrm>
          <a:off x="485775" y="3306969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PREMIOS</a:t>
          </a:r>
        </a:p>
      </xdr:txBody>
    </xdr:sp>
    <xdr:clientData/>
  </xdr:twoCellAnchor>
  <xdr:twoCellAnchor>
    <xdr:from>
      <xdr:col>1</xdr:col>
      <xdr:colOff>19050</xdr:colOff>
      <xdr:row>10</xdr:row>
      <xdr:rowOff>142982</xdr:rowOff>
    </xdr:from>
    <xdr:to>
      <xdr:col>19</xdr:col>
      <xdr:colOff>78125</xdr:colOff>
      <xdr:row>11</xdr:row>
      <xdr:rowOff>125608</xdr:rowOff>
    </xdr:to>
    <xdr:sp macro="" textlink="">
      <xdr:nvSpPr>
        <xdr:cNvPr id="21" name="Rectángulo: esquinas diagonales cortadas 20">
          <a:hlinkClick xmlns:r="http://schemas.openxmlformats.org/officeDocument/2006/relationships" r:id="rId16" tooltip="Multigeneracional"/>
          <a:extLst>
            <a:ext uri="{FF2B5EF4-FFF2-40B4-BE49-F238E27FC236}">
              <a16:creationId xmlns:a16="http://schemas.microsoft.com/office/drawing/2014/main" id="{508585F0-43CB-4718-8473-70B9A864A2EC}"/>
            </a:ext>
          </a:extLst>
        </xdr:cNvPr>
        <xdr:cNvSpPr/>
      </xdr:nvSpPr>
      <xdr:spPr>
        <a:xfrm>
          <a:off x="485775" y="1952732"/>
          <a:ext cx="2116475" cy="173126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MULTIGENERACIONAL</a:t>
          </a:r>
        </a:p>
      </xdr:txBody>
    </xdr:sp>
    <xdr:clientData/>
  </xdr:twoCellAnchor>
  <xdr:twoCellAnchor>
    <xdr:from>
      <xdr:col>0</xdr:col>
      <xdr:colOff>1</xdr:colOff>
      <xdr:row>15</xdr:row>
      <xdr:rowOff>58614</xdr:rowOff>
    </xdr:from>
    <xdr:to>
      <xdr:col>0</xdr:col>
      <xdr:colOff>207248</xdr:colOff>
      <xdr:row>19</xdr:row>
      <xdr:rowOff>3941</xdr:rowOff>
    </xdr:to>
    <xdr:sp macro="" textlink="">
      <xdr:nvSpPr>
        <xdr:cNvPr id="27" name="Diagrama de flujo: operación manual 1">
          <a:hlinkClick xmlns:r="http://schemas.openxmlformats.org/officeDocument/2006/relationships" r:id="rId17" tooltip="Rangos"/>
          <a:extLst>
            <a:ext uri="{FF2B5EF4-FFF2-40B4-BE49-F238E27FC236}">
              <a16:creationId xmlns:a16="http://schemas.microsoft.com/office/drawing/2014/main" id="{0F44B888-EC79-4497-A266-2C4780FF6677}"/>
            </a:ext>
          </a:extLst>
        </xdr:cNvPr>
        <xdr:cNvSpPr/>
      </xdr:nvSpPr>
      <xdr:spPr>
        <a:xfrm rot="16200000">
          <a:off x="-250039" y="3070904"/>
          <a:ext cx="707327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7030A0"/>
          </a:fgClr>
          <a:bgClr>
            <a:srgbClr val="C00000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RANGOS</a:t>
          </a:r>
        </a:p>
      </xdr:txBody>
    </xdr:sp>
    <xdr:clientData/>
  </xdr:twoCellAnchor>
  <xdr:twoCellAnchor>
    <xdr:from>
      <xdr:col>0</xdr:col>
      <xdr:colOff>0</xdr:colOff>
      <xdr:row>7</xdr:row>
      <xdr:rowOff>161156</xdr:rowOff>
    </xdr:from>
    <xdr:to>
      <xdr:col>0</xdr:col>
      <xdr:colOff>207247</xdr:colOff>
      <xdr:row>12</xdr:row>
      <xdr:rowOff>125355</xdr:rowOff>
    </xdr:to>
    <xdr:sp macro="" textlink="">
      <xdr:nvSpPr>
        <xdr:cNvPr id="29" name="Diagrama de flujo: operación manual 1">
          <a:hlinkClick xmlns:r="http://schemas.openxmlformats.org/officeDocument/2006/relationships" r:id="rId18" tooltip="Simulador"/>
          <a:extLst>
            <a:ext uri="{FF2B5EF4-FFF2-40B4-BE49-F238E27FC236}">
              <a16:creationId xmlns:a16="http://schemas.microsoft.com/office/drawing/2014/main" id="{1A33C1AB-7A70-4F8D-9B24-87CCBE22EEE5}"/>
            </a:ext>
          </a:extLst>
        </xdr:cNvPr>
        <xdr:cNvSpPr/>
      </xdr:nvSpPr>
      <xdr:spPr>
        <a:xfrm rot="16200000">
          <a:off x="-354726" y="1754132"/>
          <a:ext cx="916699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2060"/>
          </a:fgClr>
          <a:bgClr>
            <a:srgbClr val="00FFFF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SIMULADOR</a:t>
          </a:r>
        </a:p>
      </xdr:txBody>
    </xdr:sp>
    <xdr:clientData/>
  </xdr:twoCellAnchor>
  <xdr:twoCellAnchor>
    <xdr:from>
      <xdr:col>0</xdr:col>
      <xdr:colOff>1</xdr:colOff>
      <xdr:row>4</xdr:row>
      <xdr:rowOff>29340</xdr:rowOff>
    </xdr:from>
    <xdr:to>
      <xdr:col>0</xdr:col>
      <xdr:colOff>207249</xdr:colOff>
      <xdr:row>8</xdr:row>
      <xdr:rowOff>36345</xdr:rowOff>
    </xdr:to>
    <xdr:sp macro="" textlink="">
      <xdr:nvSpPr>
        <xdr:cNvPr id="30" name="Diagrama de flujo: operación manual 1">
          <a:hlinkClick xmlns:r="http://schemas.openxmlformats.org/officeDocument/2006/relationships" r:id="rId19" tooltip="Tutorial simulador"/>
          <a:extLst>
            <a:ext uri="{FF2B5EF4-FFF2-40B4-BE49-F238E27FC236}">
              <a16:creationId xmlns:a16="http://schemas.microsoft.com/office/drawing/2014/main" id="{737088F1-E7B5-4BEE-B6D7-B02618454E5A}"/>
            </a:ext>
          </a:extLst>
        </xdr:cNvPr>
        <xdr:cNvSpPr/>
      </xdr:nvSpPr>
      <xdr:spPr>
        <a:xfrm rot="16200000">
          <a:off x="-280878" y="976969"/>
          <a:ext cx="769005" cy="207248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2060"/>
          </a:fgClr>
          <a:bgClr>
            <a:schemeClr val="accent1">
              <a:lumMod val="60000"/>
              <a:lumOff val="40000"/>
            </a:schemeClr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GUÍA SIM</a:t>
          </a:r>
        </a:p>
      </xdr:txBody>
    </xdr:sp>
    <xdr:clientData/>
  </xdr:twoCellAnchor>
  <xdr:twoCellAnchor>
    <xdr:from>
      <xdr:col>0</xdr:col>
      <xdr:colOff>3</xdr:colOff>
      <xdr:row>1</xdr:row>
      <xdr:rowOff>0</xdr:rowOff>
    </xdr:from>
    <xdr:to>
      <xdr:col>0</xdr:col>
      <xdr:colOff>207252</xdr:colOff>
      <xdr:row>4</xdr:row>
      <xdr:rowOff>107729</xdr:rowOff>
    </xdr:to>
    <xdr:sp macro="" textlink="">
      <xdr:nvSpPr>
        <xdr:cNvPr id="31" name="Diagrama de flujo: operación manual 1">
          <a:hlinkClick xmlns:r="http://schemas.openxmlformats.org/officeDocument/2006/relationships" r:id="rId20" tooltip="Inicio"/>
          <a:extLst>
            <a:ext uri="{FF2B5EF4-FFF2-40B4-BE49-F238E27FC236}">
              <a16:creationId xmlns:a16="http://schemas.microsoft.com/office/drawing/2014/main" id="{50E5C073-0352-4FED-A3CC-F946895EA43E}"/>
            </a:ext>
          </a:extLst>
        </xdr:cNvPr>
        <xdr:cNvSpPr/>
      </xdr:nvSpPr>
      <xdr:spPr>
        <a:xfrm rot="16200000">
          <a:off x="-235987" y="331240"/>
          <a:ext cx="679229" cy="207249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359E"/>
          </a:fgClr>
          <a:bgClr>
            <a:schemeClr val="accent1">
              <a:lumMod val="60000"/>
              <a:lumOff val="40000"/>
            </a:schemeClr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INICIO</a:t>
          </a:r>
        </a:p>
      </xdr:txBody>
    </xdr:sp>
    <xdr:clientData/>
  </xdr:twoCellAnchor>
  <xdr:twoCellAnchor editAs="oneCell">
    <xdr:from>
      <xdr:col>20</xdr:col>
      <xdr:colOff>0</xdr:colOff>
      <xdr:row>0</xdr:row>
      <xdr:rowOff>66675</xdr:rowOff>
    </xdr:from>
    <xdr:to>
      <xdr:col>86</xdr:col>
      <xdr:colOff>0</xdr:colOff>
      <xdr:row>19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87924C-1AAD-48FB-BB57-2F8FD8E05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0" y="66675"/>
          <a:ext cx="7489371" cy="3488871"/>
        </a:xfrm>
        <a:prstGeom prst="rect">
          <a:avLst/>
        </a:prstGeom>
      </xdr:spPr>
    </xdr:pic>
    <xdr:clientData/>
  </xdr:twoCellAnchor>
  <xdr:twoCellAnchor>
    <xdr:from>
      <xdr:col>61</xdr:col>
      <xdr:colOff>76200</xdr:colOff>
      <xdr:row>17</xdr:row>
      <xdr:rowOff>81643</xdr:rowOff>
    </xdr:from>
    <xdr:to>
      <xdr:col>82</xdr:col>
      <xdr:colOff>108857</xdr:colOff>
      <xdr:row>18</xdr:row>
      <xdr:rowOff>54429</xdr:rowOff>
    </xdr:to>
    <xdr:sp macro="" textlink="">
      <xdr:nvSpPr>
        <xdr:cNvPr id="2" name="Rectángulo 1">
          <a:hlinkClick xmlns:r="http://schemas.openxmlformats.org/officeDocument/2006/relationships" r:id="rId22" tooltip="www.kisem.com.mx"/>
          <a:extLst>
            <a:ext uri="{FF2B5EF4-FFF2-40B4-BE49-F238E27FC236}">
              <a16:creationId xmlns:a16="http://schemas.microsoft.com/office/drawing/2014/main" id="{B0980CDA-39D2-4B92-B648-077288C89367}"/>
            </a:ext>
          </a:extLst>
        </xdr:cNvPr>
        <xdr:cNvSpPr/>
      </xdr:nvSpPr>
      <xdr:spPr>
        <a:xfrm>
          <a:off x="7429500" y="3227614"/>
          <a:ext cx="2432957" cy="16328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43</xdr:col>
      <xdr:colOff>108857</xdr:colOff>
      <xdr:row>5</xdr:row>
      <xdr:rowOff>87086</xdr:rowOff>
    </xdr:from>
    <xdr:to>
      <xdr:col>73</xdr:col>
      <xdr:colOff>92529</xdr:colOff>
      <xdr:row>11</xdr:row>
      <xdr:rowOff>108858</xdr:rowOff>
    </xdr:to>
    <xdr:sp macro="" textlink="">
      <xdr:nvSpPr>
        <xdr:cNvPr id="6" name="Rectángulo 5">
          <a:hlinkClick xmlns:r="http://schemas.openxmlformats.org/officeDocument/2006/relationships" r:id="rId23" tooltip="Kísem Sitio Web"/>
          <a:extLst>
            <a:ext uri="{FF2B5EF4-FFF2-40B4-BE49-F238E27FC236}">
              <a16:creationId xmlns:a16="http://schemas.microsoft.com/office/drawing/2014/main" id="{A593185B-28E0-45F7-9612-7EBEE470594E}"/>
            </a:ext>
          </a:extLst>
        </xdr:cNvPr>
        <xdr:cNvSpPr/>
      </xdr:nvSpPr>
      <xdr:spPr>
        <a:xfrm>
          <a:off x="5404757" y="947057"/>
          <a:ext cx="3412672" cy="116477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38100</xdr:colOff>
      <xdr:row>8</xdr:row>
      <xdr:rowOff>130629</xdr:rowOff>
    </xdr:from>
    <xdr:to>
      <xdr:col>48</xdr:col>
      <xdr:colOff>76200</xdr:colOff>
      <xdr:row>11</xdr:row>
      <xdr:rowOff>10886</xdr:rowOff>
    </xdr:to>
    <xdr:sp macro="" textlink="">
      <xdr:nvSpPr>
        <xdr:cNvPr id="22" name="Rectángulo 21">
          <a:hlinkClick xmlns:r="http://schemas.openxmlformats.org/officeDocument/2006/relationships" r:id="rId24" tooltip="Bonos Kísem"/>
          <a:extLst>
            <a:ext uri="{FF2B5EF4-FFF2-40B4-BE49-F238E27FC236}">
              <a16:creationId xmlns:a16="http://schemas.microsoft.com/office/drawing/2014/main" id="{D0DA3CFA-BF49-4DDF-8A68-B5C8493B8A2B}"/>
            </a:ext>
          </a:extLst>
        </xdr:cNvPr>
        <xdr:cNvSpPr/>
      </xdr:nvSpPr>
      <xdr:spPr>
        <a:xfrm>
          <a:off x="3619500" y="1562100"/>
          <a:ext cx="2324100" cy="45175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85725</xdr:colOff>
      <xdr:row>11</xdr:row>
      <xdr:rowOff>0</xdr:rowOff>
    </xdr:from>
    <xdr:to>
      <xdr:col>47</xdr:col>
      <xdr:colOff>9525</xdr:colOff>
      <xdr:row>11</xdr:row>
      <xdr:rowOff>0</xdr:rowOff>
    </xdr:to>
    <xdr:cxnSp macro="">
      <xdr:nvCxnSpPr>
        <xdr:cNvPr id="32" name="Conector recto 31">
          <a:extLst>
            <a:ext uri="{FF2B5EF4-FFF2-40B4-BE49-F238E27FC236}">
              <a16:creationId xmlns:a16="http://schemas.microsoft.com/office/drawing/2014/main" id="{DD853D35-35CC-4DE4-B92F-E22B60E51314}"/>
            </a:ext>
          </a:extLst>
        </xdr:cNvPr>
        <xdr:cNvCxnSpPr/>
      </xdr:nvCxnSpPr>
      <xdr:spPr>
        <a:xfrm>
          <a:off x="3781425" y="2000250"/>
          <a:ext cx="1981200" cy="0"/>
        </a:xfrm>
        <a:prstGeom prst="line">
          <a:avLst/>
        </a:prstGeom>
        <a:ln w="19050">
          <a:gradFill>
            <a:gsLst>
              <a:gs pos="100000">
                <a:srgbClr val="0046D2"/>
              </a:gs>
              <a:gs pos="0">
                <a:srgbClr val="FF0000"/>
              </a:gs>
            </a:gsLst>
            <a:lin ang="0" scaled="0"/>
          </a:gra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1</xdr:row>
      <xdr:rowOff>19050</xdr:rowOff>
    </xdr:from>
    <xdr:to>
      <xdr:col>85</xdr:col>
      <xdr:colOff>28575</xdr:colOff>
      <xdr:row>19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84065D2-F52F-4E51-A2EE-3D5E90C7B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9" y="114300"/>
          <a:ext cx="9648826" cy="340995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15</xdr:row>
      <xdr:rowOff>58613</xdr:rowOff>
    </xdr:from>
    <xdr:to>
      <xdr:col>0</xdr:col>
      <xdr:colOff>266401</xdr:colOff>
      <xdr:row>19</xdr:row>
      <xdr:rowOff>3940</xdr:rowOff>
    </xdr:to>
    <xdr:sp macro="" textlink="">
      <xdr:nvSpPr>
        <xdr:cNvPr id="22" name="Diagrama de flujo: operación manual 1">
          <a:hlinkClick xmlns:r="http://schemas.openxmlformats.org/officeDocument/2006/relationships" r:id="rId2" tooltip="Rangos"/>
          <a:extLst>
            <a:ext uri="{FF2B5EF4-FFF2-40B4-BE49-F238E27FC236}">
              <a16:creationId xmlns:a16="http://schemas.microsoft.com/office/drawing/2014/main" id="{788D1D48-4E4D-42F5-98BE-3488E57FE726}"/>
            </a:ext>
          </a:extLst>
        </xdr:cNvPr>
        <xdr:cNvSpPr/>
      </xdr:nvSpPr>
      <xdr:spPr>
        <a:xfrm rot="16200000">
          <a:off x="-220463" y="3041327"/>
          <a:ext cx="707327" cy="266400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solidFill>
          <a:srgbClr val="FF0000"/>
        </a:solidFill>
        <a:ln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RANGOS</a:t>
          </a:r>
        </a:p>
      </xdr:txBody>
    </xdr:sp>
    <xdr:clientData/>
  </xdr:twoCellAnchor>
  <xdr:twoCellAnchor>
    <xdr:from>
      <xdr:col>0</xdr:col>
      <xdr:colOff>0</xdr:colOff>
      <xdr:row>12</xdr:row>
      <xdr:rowOff>72366</xdr:rowOff>
    </xdr:from>
    <xdr:to>
      <xdr:col>0</xdr:col>
      <xdr:colOff>207247</xdr:colOff>
      <xdr:row>15</xdr:row>
      <xdr:rowOff>141669</xdr:rowOff>
    </xdr:to>
    <xdr:sp macro="" textlink="">
      <xdr:nvSpPr>
        <xdr:cNvPr id="23" name="Diagrama de flujo: operación manual 1">
          <a:hlinkClick xmlns:r="http://schemas.openxmlformats.org/officeDocument/2006/relationships" r:id="rId3" tooltip="Descripción bonos"/>
          <a:extLst>
            <a:ext uri="{FF2B5EF4-FFF2-40B4-BE49-F238E27FC236}">
              <a16:creationId xmlns:a16="http://schemas.microsoft.com/office/drawing/2014/main" id="{57E0EBA2-6236-4FB3-824D-CC9ACC0A440A}"/>
            </a:ext>
          </a:extLst>
        </xdr:cNvPr>
        <xdr:cNvSpPr/>
      </xdr:nvSpPr>
      <xdr:spPr>
        <a:xfrm rot="16200000">
          <a:off x="-216778" y="2479894"/>
          <a:ext cx="640803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2060"/>
          </a:fgClr>
          <a:bgClr>
            <a:srgbClr val="00A29E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BONOS</a:t>
          </a:r>
        </a:p>
      </xdr:txBody>
    </xdr:sp>
    <xdr:clientData/>
  </xdr:twoCellAnchor>
  <xdr:twoCellAnchor>
    <xdr:from>
      <xdr:col>0</xdr:col>
      <xdr:colOff>0</xdr:colOff>
      <xdr:row>7</xdr:row>
      <xdr:rowOff>161156</xdr:rowOff>
    </xdr:from>
    <xdr:to>
      <xdr:col>0</xdr:col>
      <xdr:colOff>207247</xdr:colOff>
      <xdr:row>12</xdr:row>
      <xdr:rowOff>125355</xdr:rowOff>
    </xdr:to>
    <xdr:sp macro="" textlink="">
      <xdr:nvSpPr>
        <xdr:cNvPr id="24" name="Diagrama de flujo: operación manual 1">
          <a:hlinkClick xmlns:r="http://schemas.openxmlformats.org/officeDocument/2006/relationships" r:id="rId4" tooltip="Simulador"/>
          <a:extLst>
            <a:ext uri="{FF2B5EF4-FFF2-40B4-BE49-F238E27FC236}">
              <a16:creationId xmlns:a16="http://schemas.microsoft.com/office/drawing/2014/main" id="{E2AEC971-684B-4AAD-BBFC-7F32A3A973A3}"/>
            </a:ext>
          </a:extLst>
        </xdr:cNvPr>
        <xdr:cNvSpPr/>
      </xdr:nvSpPr>
      <xdr:spPr>
        <a:xfrm rot="16200000">
          <a:off x="-354726" y="1754132"/>
          <a:ext cx="916699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2060"/>
          </a:fgClr>
          <a:bgClr>
            <a:srgbClr val="00FFFF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SIMULADOR</a:t>
          </a:r>
        </a:p>
      </xdr:txBody>
    </xdr:sp>
    <xdr:clientData/>
  </xdr:twoCellAnchor>
  <xdr:twoCellAnchor>
    <xdr:from>
      <xdr:col>0</xdr:col>
      <xdr:colOff>1</xdr:colOff>
      <xdr:row>4</xdr:row>
      <xdr:rowOff>29340</xdr:rowOff>
    </xdr:from>
    <xdr:to>
      <xdr:col>0</xdr:col>
      <xdr:colOff>207249</xdr:colOff>
      <xdr:row>8</xdr:row>
      <xdr:rowOff>36345</xdr:rowOff>
    </xdr:to>
    <xdr:sp macro="" textlink="">
      <xdr:nvSpPr>
        <xdr:cNvPr id="25" name="Diagrama de flujo: operación manual 1">
          <a:hlinkClick xmlns:r="http://schemas.openxmlformats.org/officeDocument/2006/relationships" r:id="rId5" tooltip="Tutorial simulador"/>
          <a:extLst>
            <a:ext uri="{FF2B5EF4-FFF2-40B4-BE49-F238E27FC236}">
              <a16:creationId xmlns:a16="http://schemas.microsoft.com/office/drawing/2014/main" id="{9D518C18-6AAE-4BA2-9837-2B4C6F4D382D}"/>
            </a:ext>
          </a:extLst>
        </xdr:cNvPr>
        <xdr:cNvSpPr/>
      </xdr:nvSpPr>
      <xdr:spPr>
        <a:xfrm rot="16200000">
          <a:off x="-280878" y="976969"/>
          <a:ext cx="769005" cy="207248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2060"/>
          </a:fgClr>
          <a:bgClr>
            <a:schemeClr val="accent1">
              <a:lumMod val="60000"/>
              <a:lumOff val="40000"/>
            </a:schemeClr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GUÍA SIM</a:t>
          </a:r>
        </a:p>
      </xdr:txBody>
    </xdr:sp>
    <xdr:clientData/>
  </xdr:twoCellAnchor>
  <xdr:twoCellAnchor>
    <xdr:from>
      <xdr:col>0</xdr:col>
      <xdr:colOff>3</xdr:colOff>
      <xdr:row>1</xdr:row>
      <xdr:rowOff>0</xdr:rowOff>
    </xdr:from>
    <xdr:to>
      <xdr:col>0</xdr:col>
      <xdr:colOff>207252</xdr:colOff>
      <xdr:row>4</xdr:row>
      <xdr:rowOff>107729</xdr:rowOff>
    </xdr:to>
    <xdr:sp macro="" textlink="">
      <xdr:nvSpPr>
        <xdr:cNvPr id="26" name="Diagrama de flujo: operación manual 1">
          <a:hlinkClick xmlns:r="http://schemas.openxmlformats.org/officeDocument/2006/relationships" r:id="rId6" tooltip="Inicio"/>
          <a:extLst>
            <a:ext uri="{FF2B5EF4-FFF2-40B4-BE49-F238E27FC236}">
              <a16:creationId xmlns:a16="http://schemas.microsoft.com/office/drawing/2014/main" id="{ED028560-6738-4D4B-9349-41ADA4D9655B}"/>
            </a:ext>
          </a:extLst>
        </xdr:cNvPr>
        <xdr:cNvSpPr/>
      </xdr:nvSpPr>
      <xdr:spPr>
        <a:xfrm rot="16200000">
          <a:off x="-235987" y="331240"/>
          <a:ext cx="679229" cy="207249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359E"/>
          </a:fgClr>
          <a:bgClr>
            <a:schemeClr val="accent1">
              <a:lumMod val="60000"/>
              <a:lumOff val="40000"/>
            </a:schemeClr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INICIO</a:t>
          </a:r>
        </a:p>
      </xdr:txBody>
    </xdr:sp>
    <xdr:clientData/>
  </xdr:twoCellAnchor>
  <xdr:twoCellAnchor>
    <xdr:from>
      <xdr:col>67</xdr:col>
      <xdr:colOff>0</xdr:colOff>
      <xdr:row>18</xdr:row>
      <xdr:rowOff>38100</xdr:rowOff>
    </xdr:from>
    <xdr:to>
      <xdr:col>78</xdr:col>
      <xdr:colOff>104775</xdr:colOff>
      <xdr:row>18</xdr:row>
      <xdr:rowOff>38100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15F7F8E9-EAA7-4372-B4A6-89F0AFC38C5C}"/>
            </a:ext>
          </a:extLst>
        </xdr:cNvPr>
        <xdr:cNvCxnSpPr/>
      </xdr:nvCxnSpPr>
      <xdr:spPr>
        <a:xfrm>
          <a:off x="8039100" y="3371850"/>
          <a:ext cx="1362075" cy="0"/>
        </a:xfrm>
        <a:prstGeom prst="line">
          <a:avLst/>
        </a:prstGeom>
        <a:ln w="19050">
          <a:gradFill>
            <a:gsLst>
              <a:gs pos="100000">
                <a:srgbClr val="0046D2"/>
              </a:gs>
              <a:gs pos="0">
                <a:srgbClr val="FF0000"/>
              </a:gs>
            </a:gsLst>
            <a:lin ang="0" scaled="0"/>
          </a:gra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27215</xdr:colOff>
      <xdr:row>17</xdr:row>
      <xdr:rowOff>66674</xdr:rowOff>
    </xdr:from>
    <xdr:to>
      <xdr:col>79</xdr:col>
      <xdr:colOff>10887</xdr:colOff>
      <xdr:row>18</xdr:row>
      <xdr:rowOff>76199</xdr:rowOff>
    </xdr:to>
    <xdr:sp macro="" textlink="">
      <xdr:nvSpPr>
        <xdr:cNvPr id="12" name="Rectángulo 11">
          <a:hlinkClick xmlns:r="http://schemas.openxmlformats.org/officeDocument/2006/relationships" r:id="rId7" tooltip="www.kisem.com.mx"/>
          <a:extLst>
            <a:ext uri="{FF2B5EF4-FFF2-40B4-BE49-F238E27FC236}">
              <a16:creationId xmlns:a16="http://schemas.microsoft.com/office/drawing/2014/main" id="{F3BF6A83-2E58-45CB-9B35-B0A174EA3BEA}"/>
            </a:ext>
          </a:extLst>
        </xdr:cNvPr>
        <xdr:cNvSpPr/>
      </xdr:nvSpPr>
      <xdr:spPr>
        <a:xfrm>
          <a:off x="7609115" y="3212645"/>
          <a:ext cx="1812472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0</xdr:row>
      <xdr:rowOff>38100</xdr:rowOff>
    </xdr:from>
    <xdr:to>
      <xdr:col>85</xdr:col>
      <xdr:colOff>0</xdr:colOff>
      <xdr:row>19</xdr:row>
      <xdr:rowOff>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22A544C-DBE1-4808-9CE7-4EEE2BD63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36693" y="38100"/>
          <a:ext cx="7316932" cy="348615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</xdr:row>
      <xdr:rowOff>29340</xdr:rowOff>
    </xdr:from>
    <xdr:to>
      <xdr:col>0</xdr:col>
      <xdr:colOff>266401</xdr:colOff>
      <xdr:row>8</xdr:row>
      <xdr:rowOff>36345</xdr:rowOff>
    </xdr:to>
    <xdr:sp macro="" textlink="">
      <xdr:nvSpPr>
        <xdr:cNvPr id="2" name="Diagrama de flujo: operación manual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586419-CAA7-4CE8-AD47-F178C66878F6}"/>
            </a:ext>
          </a:extLst>
        </xdr:cNvPr>
        <xdr:cNvSpPr/>
      </xdr:nvSpPr>
      <xdr:spPr>
        <a:xfrm rot="16200000">
          <a:off x="-251302" y="947393"/>
          <a:ext cx="769005" cy="266400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solidFill>
          <a:srgbClr val="FF0000"/>
        </a:solidFill>
        <a:ln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GUÍA SIM</a:t>
          </a:r>
        </a:p>
      </xdr:txBody>
    </xdr:sp>
    <xdr:clientData/>
  </xdr:twoCellAnchor>
  <xdr:twoCellAnchor>
    <xdr:from>
      <xdr:col>0</xdr:col>
      <xdr:colOff>1</xdr:colOff>
      <xdr:row>15</xdr:row>
      <xdr:rowOff>58614</xdr:rowOff>
    </xdr:from>
    <xdr:to>
      <xdr:col>0</xdr:col>
      <xdr:colOff>207248</xdr:colOff>
      <xdr:row>19</xdr:row>
      <xdr:rowOff>3941</xdr:rowOff>
    </xdr:to>
    <xdr:sp macro="" textlink="">
      <xdr:nvSpPr>
        <xdr:cNvPr id="8" name="Diagrama de flujo: operación manual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87BFA5D-C064-4D98-86C8-1FCD5B72B2B2}"/>
            </a:ext>
          </a:extLst>
        </xdr:cNvPr>
        <xdr:cNvSpPr/>
      </xdr:nvSpPr>
      <xdr:spPr>
        <a:xfrm rot="16200000">
          <a:off x="-250039" y="3070904"/>
          <a:ext cx="707327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7030A0"/>
          </a:fgClr>
          <a:bgClr>
            <a:srgbClr val="C00000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RANGOS</a:t>
          </a:r>
        </a:p>
      </xdr:txBody>
    </xdr:sp>
    <xdr:clientData/>
  </xdr:twoCellAnchor>
  <xdr:twoCellAnchor>
    <xdr:from>
      <xdr:col>0</xdr:col>
      <xdr:colOff>0</xdr:colOff>
      <xdr:row>12</xdr:row>
      <xdr:rowOff>72366</xdr:rowOff>
    </xdr:from>
    <xdr:to>
      <xdr:col>0</xdr:col>
      <xdr:colOff>207247</xdr:colOff>
      <xdr:row>15</xdr:row>
      <xdr:rowOff>141669</xdr:rowOff>
    </xdr:to>
    <xdr:sp macro="" textlink="">
      <xdr:nvSpPr>
        <xdr:cNvPr id="9" name="Diagrama de flujo: operación manual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3725C6B-FA6C-4152-90BA-396FB937C886}"/>
            </a:ext>
          </a:extLst>
        </xdr:cNvPr>
        <xdr:cNvSpPr/>
      </xdr:nvSpPr>
      <xdr:spPr>
        <a:xfrm rot="16200000">
          <a:off x="-216778" y="2479894"/>
          <a:ext cx="640803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2060"/>
          </a:fgClr>
          <a:bgClr>
            <a:srgbClr val="00A29E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BONOS</a:t>
          </a:r>
        </a:p>
      </xdr:txBody>
    </xdr:sp>
    <xdr:clientData/>
  </xdr:twoCellAnchor>
  <xdr:twoCellAnchor>
    <xdr:from>
      <xdr:col>0</xdr:col>
      <xdr:colOff>0</xdr:colOff>
      <xdr:row>7</xdr:row>
      <xdr:rowOff>161156</xdr:rowOff>
    </xdr:from>
    <xdr:to>
      <xdr:col>0</xdr:col>
      <xdr:colOff>207247</xdr:colOff>
      <xdr:row>12</xdr:row>
      <xdr:rowOff>125355</xdr:rowOff>
    </xdr:to>
    <xdr:sp macro="" textlink="">
      <xdr:nvSpPr>
        <xdr:cNvPr id="10" name="Diagrama de flujo: operación manual 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64C2E9E-E93E-4EC2-A88A-FCCD79096593}"/>
            </a:ext>
          </a:extLst>
        </xdr:cNvPr>
        <xdr:cNvSpPr/>
      </xdr:nvSpPr>
      <xdr:spPr>
        <a:xfrm rot="16200000">
          <a:off x="-354726" y="1754132"/>
          <a:ext cx="916699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2060"/>
          </a:fgClr>
          <a:bgClr>
            <a:srgbClr val="00FFFF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SIMULADOR</a:t>
          </a:r>
        </a:p>
      </xdr:txBody>
    </xdr:sp>
    <xdr:clientData/>
  </xdr:twoCellAnchor>
  <xdr:twoCellAnchor>
    <xdr:from>
      <xdr:col>0</xdr:col>
      <xdr:colOff>3</xdr:colOff>
      <xdr:row>1</xdr:row>
      <xdr:rowOff>0</xdr:rowOff>
    </xdr:from>
    <xdr:to>
      <xdr:col>0</xdr:col>
      <xdr:colOff>207252</xdr:colOff>
      <xdr:row>4</xdr:row>
      <xdr:rowOff>107729</xdr:rowOff>
    </xdr:to>
    <xdr:sp macro="" textlink="">
      <xdr:nvSpPr>
        <xdr:cNvPr id="11" name="Diagrama de flujo: operación manual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90B9401-4493-44C1-93E6-FFBE969393D1}"/>
            </a:ext>
          </a:extLst>
        </xdr:cNvPr>
        <xdr:cNvSpPr/>
      </xdr:nvSpPr>
      <xdr:spPr>
        <a:xfrm rot="16200000">
          <a:off x="-235987" y="331240"/>
          <a:ext cx="679229" cy="207249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359E"/>
          </a:fgClr>
          <a:bgClr>
            <a:schemeClr val="accent1">
              <a:lumMod val="60000"/>
              <a:lumOff val="40000"/>
            </a:schemeClr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INICIO</a:t>
          </a:r>
        </a:p>
      </xdr:txBody>
    </xdr:sp>
    <xdr:clientData/>
  </xdr:twoCellAnchor>
  <xdr:twoCellAnchor>
    <xdr:from>
      <xdr:col>2</xdr:col>
      <xdr:colOff>19051</xdr:colOff>
      <xdr:row>2</xdr:row>
      <xdr:rowOff>60106</xdr:rowOff>
    </xdr:from>
    <xdr:to>
      <xdr:col>17</xdr:col>
      <xdr:colOff>28575</xdr:colOff>
      <xdr:row>5</xdr:row>
      <xdr:rowOff>39414</xdr:rowOff>
    </xdr:to>
    <xdr:sp macro="" textlink="">
      <xdr:nvSpPr>
        <xdr:cNvPr id="21" name="Rectángulo: esquinas diagonales cortadas 20">
          <a:hlinkClick xmlns:r="http://schemas.openxmlformats.org/officeDocument/2006/relationships" r:id="rId7" tooltip="Aviso"/>
          <a:extLst>
            <a:ext uri="{FF2B5EF4-FFF2-40B4-BE49-F238E27FC236}">
              <a16:creationId xmlns:a16="http://schemas.microsoft.com/office/drawing/2014/main" id="{5F4247C3-6A42-4E00-94BB-C7AAE26304EC}"/>
            </a:ext>
          </a:extLst>
        </xdr:cNvPr>
        <xdr:cNvSpPr/>
      </xdr:nvSpPr>
      <xdr:spPr>
        <a:xfrm>
          <a:off x="600076" y="345856"/>
          <a:ext cx="1724024" cy="550808"/>
        </a:xfrm>
        <a:prstGeom prst="snip2DiagRect">
          <a:avLst/>
        </a:prstGeom>
        <a:solidFill>
          <a:srgbClr val="FF0000"/>
        </a:solidFill>
        <a:effectLst>
          <a:innerShdw blurRad="63500" dist="50800" dir="18900000">
            <a:prstClr val="black">
              <a:alpha val="50000"/>
            </a:prstClr>
          </a:innerShdw>
        </a:effectLst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ES" sz="1100" b="1">
              <a:solidFill>
                <a:schemeClr val="bg1"/>
              </a:solidFill>
              <a:latin typeface="Uniform 4" panose="02000000000000000000" pitchFamily="2" charset="0"/>
              <a:ea typeface="+mn-ea"/>
              <a:cs typeface="+mn-cs"/>
            </a:rPr>
            <a:t>AVISO IMPORTANTE</a:t>
          </a:r>
        </a:p>
      </xdr:txBody>
    </xdr:sp>
    <xdr:clientData/>
  </xdr:twoCellAnchor>
  <xdr:twoCellAnchor>
    <xdr:from>
      <xdr:col>2</xdr:col>
      <xdr:colOff>19051</xdr:colOff>
      <xdr:row>6</xdr:row>
      <xdr:rowOff>106088</xdr:rowOff>
    </xdr:from>
    <xdr:to>
      <xdr:col>17</xdr:col>
      <xdr:colOff>28575</xdr:colOff>
      <xdr:row>9</xdr:row>
      <xdr:rowOff>85396</xdr:rowOff>
    </xdr:to>
    <xdr:sp macro="" textlink="">
      <xdr:nvSpPr>
        <xdr:cNvPr id="22" name="Rectángulo: esquinas diagonales cortadas 21">
          <a:hlinkClick xmlns:r="http://schemas.openxmlformats.org/officeDocument/2006/relationships" r:id="rId8" tooltip="Datos a introducir"/>
          <a:extLst>
            <a:ext uri="{FF2B5EF4-FFF2-40B4-BE49-F238E27FC236}">
              <a16:creationId xmlns:a16="http://schemas.microsoft.com/office/drawing/2014/main" id="{D3C75EE1-A22C-40D5-A6E9-147E027C2BC8}"/>
            </a:ext>
          </a:extLst>
        </xdr:cNvPr>
        <xdr:cNvSpPr/>
      </xdr:nvSpPr>
      <xdr:spPr>
        <a:xfrm>
          <a:off x="600076" y="1153838"/>
          <a:ext cx="1724024" cy="550808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DATOS</a:t>
          </a:r>
          <a:r>
            <a:rPr lang="es-ES" sz="1100" b="1" baseline="0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 PARA LA </a:t>
          </a:r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SIMULACIÓN</a:t>
          </a:r>
        </a:p>
      </xdr:txBody>
    </xdr:sp>
    <xdr:clientData/>
  </xdr:twoCellAnchor>
  <xdr:twoCellAnchor>
    <xdr:from>
      <xdr:col>2</xdr:col>
      <xdr:colOff>19051</xdr:colOff>
      <xdr:row>10</xdr:row>
      <xdr:rowOff>152070</xdr:rowOff>
    </xdr:from>
    <xdr:to>
      <xdr:col>17</xdr:col>
      <xdr:colOff>28575</xdr:colOff>
      <xdr:row>13</xdr:row>
      <xdr:rowOff>131378</xdr:rowOff>
    </xdr:to>
    <xdr:sp macro="" textlink="">
      <xdr:nvSpPr>
        <xdr:cNvPr id="23" name="Rectángulo: esquinas diagonales cortadas 22">
          <a:hlinkClick xmlns:r="http://schemas.openxmlformats.org/officeDocument/2006/relationships" r:id="rId9" tooltip="Puntos, porcentajes, bonos y comisiones"/>
          <a:extLst>
            <a:ext uri="{FF2B5EF4-FFF2-40B4-BE49-F238E27FC236}">
              <a16:creationId xmlns:a16="http://schemas.microsoft.com/office/drawing/2014/main" id="{4237CBAE-0826-4B82-8DFA-848F6D362CE8}"/>
            </a:ext>
          </a:extLst>
        </xdr:cNvPr>
        <xdr:cNvSpPr/>
      </xdr:nvSpPr>
      <xdr:spPr>
        <a:xfrm>
          <a:off x="600076" y="1961820"/>
          <a:ext cx="1724024" cy="550808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DATOS DEL PLAN DE PAGOS</a:t>
          </a:r>
        </a:p>
      </xdr:txBody>
    </xdr:sp>
    <xdr:clientData/>
  </xdr:twoCellAnchor>
  <xdr:twoCellAnchor>
    <xdr:from>
      <xdr:col>2</xdr:col>
      <xdr:colOff>19051</xdr:colOff>
      <xdr:row>15</xdr:row>
      <xdr:rowOff>7552</xdr:rowOff>
    </xdr:from>
    <xdr:to>
      <xdr:col>17</xdr:col>
      <xdr:colOff>28575</xdr:colOff>
      <xdr:row>17</xdr:row>
      <xdr:rowOff>177360</xdr:rowOff>
    </xdr:to>
    <xdr:sp macro="" textlink="">
      <xdr:nvSpPr>
        <xdr:cNvPr id="24" name="Rectángulo: esquinas diagonales cortadas 23">
          <a:hlinkClick xmlns:r="http://schemas.openxmlformats.org/officeDocument/2006/relationships" r:id="rId10" tooltip="Interpretación de los ejercicios"/>
          <a:extLst>
            <a:ext uri="{FF2B5EF4-FFF2-40B4-BE49-F238E27FC236}">
              <a16:creationId xmlns:a16="http://schemas.microsoft.com/office/drawing/2014/main" id="{C34C1304-D822-43DD-8053-94CADE87D97A}"/>
            </a:ext>
          </a:extLst>
        </xdr:cNvPr>
        <xdr:cNvSpPr/>
      </xdr:nvSpPr>
      <xdr:spPr>
        <a:xfrm>
          <a:off x="600076" y="2769802"/>
          <a:ext cx="1724024" cy="550808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LECTURA DE RESULTADOS</a:t>
          </a:r>
        </a:p>
      </xdr:txBody>
    </xdr:sp>
    <xdr:clientData/>
  </xdr:twoCellAnchor>
  <xdr:twoCellAnchor>
    <xdr:from>
      <xdr:col>68</xdr:col>
      <xdr:colOff>93796</xdr:colOff>
      <xdr:row>18</xdr:row>
      <xdr:rowOff>9525</xdr:rowOff>
    </xdr:from>
    <xdr:to>
      <xdr:col>82</xdr:col>
      <xdr:colOff>98810</xdr:colOff>
      <xdr:row>18</xdr:row>
      <xdr:rowOff>9525</xdr:rowOff>
    </xdr:to>
    <xdr:cxnSp macro="">
      <xdr:nvCxnSpPr>
        <xdr:cNvPr id="19" name="Conector recto 18">
          <a:extLst>
            <a:ext uri="{FF2B5EF4-FFF2-40B4-BE49-F238E27FC236}">
              <a16:creationId xmlns:a16="http://schemas.microsoft.com/office/drawing/2014/main" id="{E9E47D0D-BD11-4378-9279-D752773DDF6A}"/>
            </a:ext>
          </a:extLst>
        </xdr:cNvPr>
        <xdr:cNvCxnSpPr/>
      </xdr:nvCxnSpPr>
      <xdr:spPr>
        <a:xfrm>
          <a:off x="8133762" y="3343275"/>
          <a:ext cx="1580968" cy="0"/>
        </a:xfrm>
        <a:prstGeom prst="line">
          <a:avLst/>
        </a:prstGeom>
        <a:ln w="19050">
          <a:gradFill>
            <a:gsLst>
              <a:gs pos="100000">
                <a:srgbClr val="0046D2"/>
              </a:gs>
              <a:gs pos="0">
                <a:srgbClr val="FF0000"/>
              </a:gs>
            </a:gsLst>
            <a:lin ang="0" scaled="0"/>
          </a:gra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103285</xdr:colOff>
      <xdr:row>17</xdr:row>
      <xdr:rowOff>47540</xdr:rowOff>
    </xdr:from>
    <xdr:to>
      <xdr:col>83</xdr:col>
      <xdr:colOff>1060</xdr:colOff>
      <xdr:row>18</xdr:row>
      <xdr:rowOff>22693</xdr:rowOff>
    </xdr:to>
    <xdr:sp macro="" textlink="">
      <xdr:nvSpPr>
        <xdr:cNvPr id="3" name="Rectángulo 2">
          <a:hlinkClick xmlns:r="http://schemas.openxmlformats.org/officeDocument/2006/relationships" r:id="rId11" tooltip="Contacto"/>
          <a:extLst>
            <a:ext uri="{FF2B5EF4-FFF2-40B4-BE49-F238E27FC236}">
              <a16:creationId xmlns:a16="http://schemas.microsoft.com/office/drawing/2014/main" id="{6678E415-3FE7-4FB9-99F2-340DA63F72D4}"/>
            </a:ext>
          </a:extLst>
        </xdr:cNvPr>
        <xdr:cNvSpPr/>
      </xdr:nvSpPr>
      <xdr:spPr>
        <a:xfrm>
          <a:off x="8143251" y="3190790"/>
          <a:ext cx="1586298" cy="16565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 u="sng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4</xdr:row>
      <xdr:rowOff>29340</xdr:rowOff>
    </xdr:from>
    <xdr:to>
      <xdr:col>0</xdr:col>
      <xdr:colOff>266401</xdr:colOff>
      <xdr:row>8</xdr:row>
      <xdr:rowOff>36345</xdr:rowOff>
    </xdr:to>
    <xdr:sp macro="" textlink="">
      <xdr:nvSpPr>
        <xdr:cNvPr id="2" name="Diagrama de flujo: operación manua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979A49-3DD8-4FA9-B899-102BEA8675D6}"/>
            </a:ext>
          </a:extLst>
        </xdr:cNvPr>
        <xdr:cNvSpPr/>
      </xdr:nvSpPr>
      <xdr:spPr>
        <a:xfrm rot="16200000">
          <a:off x="-251302" y="947393"/>
          <a:ext cx="769005" cy="266400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solidFill>
          <a:srgbClr val="FF0000"/>
        </a:solidFill>
        <a:ln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GUÍA SIM</a:t>
          </a:r>
        </a:p>
      </xdr:txBody>
    </xdr:sp>
    <xdr:clientData/>
  </xdr:twoCellAnchor>
  <xdr:twoCellAnchor>
    <xdr:from>
      <xdr:col>0</xdr:col>
      <xdr:colOff>1</xdr:colOff>
      <xdr:row>15</xdr:row>
      <xdr:rowOff>58614</xdr:rowOff>
    </xdr:from>
    <xdr:to>
      <xdr:col>0</xdr:col>
      <xdr:colOff>207248</xdr:colOff>
      <xdr:row>19</xdr:row>
      <xdr:rowOff>3941</xdr:rowOff>
    </xdr:to>
    <xdr:sp macro="" textlink="">
      <xdr:nvSpPr>
        <xdr:cNvPr id="7" name="Diagrama de flujo: operación manual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B28EE4-056B-447F-B982-DFF9A828BDE1}"/>
            </a:ext>
          </a:extLst>
        </xdr:cNvPr>
        <xdr:cNvSpPr/>
      </xdr:nvSpPr>
      <xdr:spPr>
        <a:xfrm rot="16200000">
          <a:off x="-250039" y="3070904"/>
          <a:ext cx="707327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7030A0"/>
          </a:fgClr>
          <a:bgClr>
            <a:srgbClr val="C00000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RANGOS</a:t>
          </a:r>
        </a:p>
      </xdr:txBody>
    </xdr:sp>
    <xdr:clientData/>
  </xdr:twoCellAnchor>
  <xdr:twoCellAnchor>
    <xdr:from>
      <xdr:col>0</xdr:col>
      <xdr:colOff>0</xdr:colOff>
      <xdr:row>12</xdr:row>
      <xdr:rowOff>72366</xdr:rowOff>
    </xdr:from>
    <xdr:to>
      <xdr:col>0</xdr:col>
      <xdr:colOff>207247</xdr:colOff>
      <xdr:row>15</xdr:row>
      <xdr:rowOff>141669</xdr:rowOff>
    </xdr:to>
    <xdr:sp macro="" textlink="">
      <xdr:nvSpPr>
        <xdr:cNvPr id="8" name="Diagrama de flujo: operación manual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6B7221D-A6F0-46A9-93BC-18CCE2096D6C}"/>
            </a:ext>
          </a:extLst>
        </xdr:cNvPr>
        <xdr:cNvSpPr/>
      </xdr:nvSpPr>
      <xdr:spPr>
        <a:xfrm rot="16200000">
          <a:off x="-216778" y="2479894"/>
          <a:ext cx="640803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2060"/>
          </a:fgClr>
          <a:bgClr>
            <a:srgbClr val="00A29E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BONOS</a:t>
          </a:r>
        </a:p>
      </xdr:txBody>
    </xdr:sp>
    <xdr:clientData/>
  </xdr:twoCellAnchor>
  <xdr:twoCellAnchor>
    <xdr:from>
      <xdr:col>0</xdr:col>
      <xdr:colOff>0</xdr:colOff>
      <xdr:row>7</xdr:row>
      <xdr:rowOff>161156</xdr:rowOff>
    </xdr:from>
    <xdr:to>
      <xdr:col>0</xdr:col>
      <xdr:colOff>207247</xdr:colOff>
      <xdr:row>12</xdr:row>
      <xdr:rowOff>125355</xdr:rowOff>
    </xdr:to>
    <xdr:sp macro="" textlink="">
      <xdr:nvSpPr>
        <xdr:cNvPr id="9" name="Diagrama de flujo: operación manual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FFCBF1D-9A85-488D-A048-81A9C1F5CC21}"/>
            </a:ext>
          </a:extLst>
        </xdr:cNvPr>
        <xdr:cNvSpPr/>
      </xdr:nvSpPr>
      <xdr:spPr>
        <a:xfrm rot="16200000">
          <a:off x="-354726" y="1754132"/>
          <a:ext cx="916699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2060"/>
          </a:fgClr>
          <a:bgClr>
            <a:srgbClr val="00FFFF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SIMULADOR</a:t>
          </a:r>
        </a:p>
      </xdr:txBody>
    </xdr:sp>
    <xdr:clientData/>
  </xdr:twoCellAnchor>
  <xdr:twoCellAnchor>
    <xdr:from>
      <xdr:col>0</xdr:col>
      <xdr:colOff>3</xdr:colOff>
      <xdr:row>1</xdr:row>
      <xdr:rowOff>0</xdr:rowOff>
    </xdr:from>
    <xdr:to>
      <xdr:col>0</xdr:col>
      <xdr:colOff>207252</xdr:colOff>
      <xdr:row>4</xdr:row>
      <xdr:rowOff>107729</xdr:rowOff>
    </xdr:to>
    <xdr:sp macro="" textlink="">
      <xdr:nvSpPr>
        <xdr:cNvPr id="10" name="Diagrama de flujo: operación manual 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0C5A40E-CF3F-47CC-BE71-CCB4B932425A}"/>
            </a:ext>
          </a:extLst>
        </xdr:cNvPr>
        <xdr:cNvSpPr/>
      </xdr:nvSpPr>
      <xdr:spPr>
        <a:xfrm rot="16200000">
          <a:off x="-235987" y="331240"/>
          <a:ext cx="679229" cy="207249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359E"/>
          </a:fgClr>
          <a:bgClr>
            <a:schemeClr val="accent1">
              <a:lumMod val="60000"/>
              <a:lumOff val="40000"/>
            </a:schemeClr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INICIO</a:t>
          </a:r>
        </a:p>
      </xdr:txBody>
    </xdr:sp>
    <xdr:clientData/>
  </xdr:twoCellAnchor>
  <xdr:twoCellAnchor editAs="oneCell">
    <xdr:from>
      <xdr:col>20</xdr:col>
      <xdr:colOff>0</xdr:colOff>
      <xdr:row>0</xdr:row>
      <xdr:rowOff>59768</xdr:rowOff>
    </xdr:from>
    <xdr:to>
      <xdr:col>16384</xdr:col>
      <xdr:colOff>74839</xdr:colOff>
      <xdr:row>20</xdr:row>
      <xdr:rowOff>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99BD717D-8060-46A3-9297-84B4213AF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59768"/>
          <a:ext cx="7562850" cy="3521632"/>
        </a:xfrm>
        <a:prstGeom prst="rect">
          <a:avLst/>
        </a:prstGeom>
      </xdr:spPr>
    </xdr:pic>
    <xdr:clientData/>
  </xdr:twoCellAnchor>
  <xdr:twoCellAnchor>
    <xdr:from>
      <xdr:col>2</xdr:col>
      <xdr:colOff>19051</xdr:colOff>
      <xdr:row>2</xdr:row>
      <xdr:rowOff>60106</xdr:rowOff>
    </xdr:from>
    <xdr:to>
      <xdr:col>17</xdr:col>
      <xdr:colOff>28575</xdr:colOff>
      <xdr:row>5</xdr:row>
      <xdr:rowOff>39414</xdr:rowOff>
    </xdr:to>
    <xdr:sp macro="" textlink="">
      <xdr:nvSpPr>
        <xdr:cNvPr id="15" name="Rectángulo: esquinas diagonales cortadas 14">
          <a:hlinkClick xmlns:r="http://schemas.openxmlformats.org/officeDocument/2006/relationships" r:id="rId7" tooltip="Aviso"/>
          <a:extLst>
            <a:ext uri="{FF2B5EF4-FFF2-40B4-BE49-F238E27FC236}">
              <a16:creationId xmlns:a16="http://schemas.microsoft.com/office/drawing/2014/main" id="{B147FD93-6C7D-4A7F-A106-51A254C02AAE}"/>
            </a:ext>
          </a:extLst>
        </xdr:cNvPr>
        <xdr:cNvSpPr/>
      </xdr:nvSpPr>
      <xdr:spPr>
        <a:xfrm>
          <a:off x="600076" y="345856"/>
          <a:ext cx="1724024" cy="550808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</a:rPr>
            <a:t>AVISO</a:t>
          </a:r>
          <a:r>
            <a:rPr lang="es-ES" sz="1100" b="1" baseline="0">
              <a:solidFill>
                <a:sysClr val="windowText" lastClr="000000"/>
              </a:solidFill>
              <a:latin typeface="Uniform 4" panose="02000000000000000000" pitchFamily="2" charset="0"/>
            </a:rPr>
            <a:t> IMPORTANTE</a:t>
          </a:r>
          <a:endParaRPr lang="es-ES" sz="1100" b="1">
            <a:solidFill>
              <a:sysClr val="windowText" lastClr="000000"/>
            </a:solidFill>
            <a:latin typeface="Uniform 4" panose="02000000000000000000" pitchFamily="2" charset="0"/>
          </a:endParaRPr>
        </a:p>
      </xdr:txBody>
    </xdr:sp>
    <xdr:clientData/>
  </xdr:twoCellAnchor>
  <xdr:twoCellAnchor>
    <xdr:from>
      <xdr:col>2</xdr:col>
      <xdr:colOff>19051</xdr:colOff>
      <xdr:row>6</xdr:row>
      <xdr:rowOff>106088</xdr:rowOff>
    </xdr:from>
    <xdr:to>
      <xdr:col>17</xdr:col>
      <xdr:colOff>28575</xdr:colOff>
      <xdr:row>9</xdr:row>
      <xdr:rowOff>85396</xdr:rowOff>
    </xdr:to>
    <xdr:sp macro="" textlink="">
      <xdr:nvSpPr>
        <xdr:cNvPr id="16" name="Rectángulo: esquinas diagonales cortadas 15">
          <a:hlinkClick xmlns:r="http://schemas.openxmlformats.org/officeDocument/2006/relationships" r:id="rId8" tooltip="Datos a introducir"/>
          <a:extLst>
            <a:ext uri="{FF2B5EF4-FFF2-40B4-BE49-F238E27FC236}">
              <a16:creationId xmlns:a16="http://schemas.microsoft.com/office/drawing/2014/main" id="{EE6AB218-E5FC-472A-B4C3-382B824B7F1F}"/>
            </a:ext>
          </a:extLst>
        </xdr:cNvPr>
        <xdr:cNvSpPr/>
      </xdr:nvSpPr>
      <xdr:spPr>
        <a:xfrm>
          <a:off x="600076" y="1153838"/>
          <a:ext cx="1724024" cy="550808"/>
        </a:xfrm>
        <a:prstGeom prst="snip2DiagRect">
          <a:avLst/>
        </a:prstGeom>
        <a:solidFill>
          <a:srgbClr val="FF0000"/>
        </a:solidFill>
        <a:effectLst>
          <a:innerShdw blurRad="63500" dist="50800" dir="18900000">
            <a:prstClr val="black">
              <a:alpha val="50000"/>
            </a:prstClr>
          </a:innerShdw>
        </a:effectLst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 b="1">
              <a:solidFill>
                <a:schemeClr val="bg1"/>
              </a:solidFill>
              <a:latin typeface="Uniform 4" panose="02000000000000000000" pitchFamily="2" charset="0"/>
              <a:ea typeface="+mn-ea"/>
              <a:cs typeface="+mn-cs"/>
            </a:rPr>
            <a:t>DATOS PARA LA SIMULACIÓN</a:t>
          </a:r>
        </a:p>
      </xdr:txBody>
    </xdr:sp>
    <xdr:clientData/>
  </xdr:twoCellAnchor>
  <xdr:twoCellAnchor>
    <xdr:from>
      <xdr:col>2</xdr:col>
      <xdr:colOff>19051</xdr:colOff>
      <xdr:row>10</xdr:row>
      <xdr:rowOff>152070</xdr:rowOff>
    </xdr:from>
    <xdr:to>
      <xdr:col>17</xdr:col>
      <xdr:colOff>28575</xdr:colOff>
      <xdr:row>13</xdr:row>
      <xdr:rowOff>131378</xdr:rowOff>
    </xdr:to>
    <xdr:sp macro="" textlink="">
      <xdr:nvSpPr>
        <xdr:cNvPr id="17" name="Rectángulo: esquinas diagonales cortadas 16">
          <a:hlinkClick xmlns:r="http://schemas.openxmlformats.org/officeDocument/2006/relationships" r:id="rId9" tooltip="Puntos, porcentajes, bonos y comisiones"/>
          <a:extLst>
            <a:ext uri="{FF2B5EF4-FFF2-40B4-BE49-F238E27FC236}">
              <a16:creationId xmlns:a16="http://schemas.microsoft.com/office/drawing/2014/main" id="{BFC92AA1-4284-4F3F-A722-96F2D6CABA87}"/>
            </a:ext>
          </a:extLst>
        </xdr:cNvPr>
        <xdr:cNvSpPr/>
      </xdr:nvSpPr>
      <xdr:spPr>
        <a:xfrm>
          <a:off x="600076" y="1961820"/>
          <a:ext cx="1724024" cy="550808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DATOS DEL PLAN DE PAGOS</a:t>
          </a:r>
        </a:p>
      </xdr:txBody>
    </xdr:sp>
    <xdr:clientData/>
  </xdr:twoCellAnchor>
  <xdr:twoCellAnchor>
    <xdr:from>
      <xdr:col>2</xdr:col>
      <xdr:colOff>19051</xdr:colOff>
      <xdr:row>15</xdr:row>
      <xdr:rowOff>7552</xdr:rowOff>
    </xdr:from>
    <xdr:to>
      <xdr:col>17</xdr:col>
      <xdr:colOff>28575</xdr:colOff>
      <xdr:row>17</xdr:row>
      <xdr:rowOff>177360</xdr:rowOff>
    </xdr:to>
    <xdr:sp macro="" textlink="">
      <xdr:nvSpPr>
        <xdr:cNvPr id="18" name="Rectángulo: esquinas diagonales cortadas 17">
          <a:hlinkClick xmlns:r="http://schemas.openxmlformats.org/officeDocument/2006/relationships" r:id="rId10" tooltip="Interpretación de los ejercicios"/>
          <a:extLst>
            <a:ext uri="{FF2B5EF4-FFF2-40B4-BE49-F238E27FC236}">
              <a16:creationId xmlns:a16="http://schemas.microsoft.com/office/drawing/2014/main" id="{A86927AB-91EB-4D80-817C-D31191E3016B}"/>
            </a:ext>
          </a:extLst>
        </xdr:cNvPr>
        <xdr:cNvSpPr/>
      </xdr:nvSpPr>
      <xdr:spPr>
        <a:xfrm>
          <a:off x="600076" y="2769802"/>
          <a:ext cx="1724024" cy="550808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LECTURA DE RESULTADOS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4</xdr:row>
      <xdr:rowOff>29340</xdr:rowOff>
    </xdr:from>
    <xdr:to>
      <xdr:col>0</xdr:col>
      <xdr:colOff>266401</xdr:colOff>
      <xdr:row>8</xdr:row>
      <xdr:rowOff>36345</xdr:rowOff>
    </xdr:to>
    <xdr:sp macro="" textlink="">
      <xdr:nvSpPr>
        <xdr:cNvPr id="2" name="Diagrama de flujo: operación manua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380F3E-5A24-43C1-86CE-F6ECA0103C17}"/>
            </a:ext>
          </a:extLst>
        </xdr:cNvPr>
        <xdr:cNvSpPr/>
      </xdr:nvSpPr>
      <xdr:spPr>
        <a:xfrm rot="16200000">
          <a:off x="-251302" y="947393"/>
          <a:ext cx="769005" cy="266400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solidFill>
          <a:srgbClr val="FF0000"/>
        </a:solidFill>
        <a:ln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GUÍA SIM</a:t>
          </a:r>
        </a:p>
      </xdr:txBody>
    </xdr:sp>
    <xdr:clientData/>
  </xdr:twoCellAnchor>
  <xdr:twoCellAnchor>
    <xdr:from>
      <xdr:col>0</xdr:col>
      <xdr:colOff>1</xdr:colOff>
      <xdr:row>15</xdr:row>
      <xdr:rowOff>58614</xdr:rowOff>
    </xdr:from>
    <xdr:to>
      <xdr:col>0</xdr:col>
      <xdr:colOff>207248</xdr:colOff>
      <xdr:row>19</xdr:row>
      <xdr:rowOff>3941</xdr:rowOff>
    </xdr:to>
    <xdr:sp macro="" textlink="">
      <xdr:nvSpPr>
        <xdr:cNvPr id="7" name="Diagrama de flujo: operación manual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195C9C-0A6E-4D86-A66F-A986A958D128}"/>
            </a:ext>
          </a:extLst>
        </xdr:cNvPr>
        <xdr:cNvSpPr/>
      </xdr:nvSpPr>
      <xdr:spPr>
        <a:xfrm rot="16200000">
          <a:off x="-250039" y="3070904"/>
          <a:ext cx="707327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7030A0"/>
          </a:fgClr>
          <a:bgClr>
            <a:srgbClr val="C00000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RANGOS</a:t>
          </a:r>
        </a:p>
      </xdr:txBody>
    </xdr:sp>
    <xdr:clientData/>
  </xdr:twoCellAnchor>
  <xdr:twoCellAnchor>
    <xdr:from>
      <xdr:col>0</xdr:col>
      <xdr:colOff>0</xdr:colOff>
      <xdr:row>12</xdr:row>
      <xdr:rowOff>72366</xdr:rowOff>
    </xdr:from>
    <xdr:to>
      <xdr:col>0</xdr:col>
      <xdr:colOff>207247</xdr:colOff>
      <xdr:row>15</xdr:row>
      <xdr:rowOff>141669</xdr:rowOff>
    </xdr:to>
    <xdr:sp macro="" textlink="">
      <xdr:nvSpPr>
        <xdr:cNvPr id="8" name="Diagrama de flujo: operación manual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8D7BD9B-178F-487F-99FE-4DC48F65BE77}"/>
            </a:ext>
          </a:extLst>
        </xdr:cNvPr>
        <xdr:cNvSpPr/>
      </xdr:nvSpPr>
      <xdr:spPr>
        <a:xfrm rot="16200000">
          <a:off x="-216778" y="2479894"/>
          <a:ext cx="640803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2060"/>
          </a:fgClr>
          <a:bgClr>
            <a:srgbClr val="00A29E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BONOS</a:t>
          </a:r>
        </a:p>
      </xdr:txBody>
    </xdr:sp>
    <xdr:clientData/>
  </xdr:twoCellAnchor>
  <xdr:twoCellAnchor>
    <xdr:from>
      <xdr:col>0</xdr:col>
      <xdr:colOff>0</xdr:colOff>
      <xdr:row>7</xdr:row>
      <xdr:rowOff>161156</xdr:rowOff>
    </xdr:from>
    <xdr:to>
      <xdr:col>0</xdr:col>
      <xdr:colOff>207247</xdr:colOff>
      <xdr:row>12</xdr:row>
      <xdr:rowOff>125355</xdr:rowOff>
    </xdr:to>
    <xdr:sp macro="" textlink="">
      <xdr:nvSpPr>
        <xdr:cNvPr id="9" name="Diagrama de flujo: operación manual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BE83A48-9599-4E4E-A8E9-3182D5EC4C1A}"/>
            </a:ext>
          </a:extLst>
        </xdr:cNvPr>
        <xdr:cNvSpPr/>
      </xdr:nvSpPr>
      <xdr:spPr>
        <a:xfrm rot="16200000">
          <a:off x="-354726" y="1754132"/>
          <a:ext cx="916699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2060"/>
          </a:fgClr>
          <a:bgClr>
            <a:srgbClr val="00FFFF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SIMULADOR</a:t>
          </a:r>
        </a:p>
      </xdr:txBody>
    </xdr:sp>
    <xdr:clientData/>
  </xdr:twoCellAnchor>
  <xdr:twoCellAnchor>
    <xdr:from>
      <xdr:col>0</xdr:col>
      <xdr:colOff>3</xdr:colOff>
      <xdr:row>1</xdr:row>
      <xdr:rowOff>0</xdr:rowOff>
    </xdr:from>
    <xdr:to>
      <xdr:col>0</xdr:col>
      <xdr:colOff>207252</xdr:colOff>
      <xdr:row>4</xdr:row>
      <xdr:rowOff>107729</xdr:rowOff>
    </xdr:to>
    <xdr:sp macro="" textlink="">
      <xdr:nvSpPr>
        <xdr:cNvPr id="10" name="Diagrama de flujo: operación manual 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9D0FC9-E94F-46B9-8042-C781B7240DE4}"/>
            </a:ext>
          </a:extLst>
        </xdr:cNvPr>
        <xdr:cNvSpPr/>
      </xdr:nvSpPr>
      <xdr:spPr>
        <a:xfrm rot="16200000">
          <a:off x="-235987" y="331240"/>
          <a:ext cx="679229" cy="207249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359E"/>
          </a:fgClr>
          <a:bgClr>
            <a:schemeClr val="accent1">
              <a:lumMod val="60000"/>
              <a:lumOff val="40000"/>
            </a:schemeClr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INICIO</a:t>
          </a:r>
        </a:p>
      </xdr:txBody>
    </xdr:sp>
    <xdr:clientData/>
  </xdr:twoCellAnchor>
  <xdr:twoCellAnchor editAs="oneCell">
    <xdr:from>
      <xdr:col>20</xdr:col>
      <xdr:colOff>11904</xdr:colOff>
      <xdr:row>0</xdr:row>
      <xdr:rowOff>85726</xdr:rowOff>
    </xdr:from>
    <xdr:to>
      <xdr:col>85</xdr:col>
      <xdr:colOff>1</xdr:colOff>
      <xdr:row>18</xdr:row>
      <xdr:rowOff>161926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E75CA45-F78B-4EE0-ABFF-02310ACD1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32921" y="85726"/>
          <a:ext cx="7246804" cy="3413234"/>
        </a:xfrm>
        <a:prstGeom prst="rect">
          <a:avLst/>
        </a:prstGeom>
      </xdr:spPr>
    </xdr:pic>
    <xdr:clientData/>
  </xdr:twoCellAnchor>
  <xdr:twoCellAnchor>
    <xdr:from>
      <xdr:col>2</xdr:col>
      <xdr:colOff>19051</xdr:colOff>
      <xdr:row>2</xdr:row>
      <xdr:rowOff>60106</xdr:rowOff>
    </xdr:from>
    <xdr:to>
      <xdr:col>17</xdr:col>
      <xdr:colOff>28575</xdr:colOff>
      <xdr:row>5</xdr:row>
      <xdr:rowOff>39414</xdr:rowOff>
    </xdr:to>
    <xdr:sp macro="" textlink="">
      <xdr:nvSpPr>
        <xdr:cNvPr id="20" name="Rectángulo: esquinas diagonales cortadas 19">
          <a:hlinkClick xmlns:r="http://schemas.openxmlformats.org/officeDocument/2006/relationships" r:id="rId7" tooltip="Aviso"/>
          <a:extLst>
            <a:ext uri="{FF2B5EF4-FFF2-40B4-BE49-F238E27FC236}">
              <a16:creationId xmlns:a16="http://schemas.microsoft.com/office/drawing/2014/main" id="{098BFC55-286F-499C-8279-51C08EBA5CB9}"/>
            </a:ext>
          </a:extLst>
        </xdr:cNvPr>
        <xdr:cNvSpPr/>
      </xdr:nvSpPr>
      <xdr:spPr>
        <a:xfrm>
          <a:off x="600076" y="345856"/>
          <a:ext cx="1724024" cy="550808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</a:rPr>
            <a:t>AVISO</a:t>
          </a:r>
          <a:r>
            <a:rPr lang="es-ES" sz="1100" b="1" baseline="0">
              <a:solidFill>
                <a:sysClr val="windowText" lastClr="000000"/>
              </a:solidFill>
              <a:latin typeface="Uniform 4" panose="02000000000000000000" pitchFamily="2" charset="0"/>
            </a:rPr>
            <a:t> IMPORTANTE</a:t>
          </a:r>
          <a:endParaRPr lang="es-ES" sz="1100" b="1">
            <a:solidFill>
              <a:sysClr val="windowText" lastClr="000000"/>
            </a:solidFill>
            <a:latin typeface="Uniform 4" panose="02000000000000000000" pitchFamily="2" charset="0"/>
          </a:endParaRPr>
        </a:p>
      </xdr:txBody>
    </xdr:sp>
    <xdr:clientData/>
  </xdr:twoCellAnchor>
  <xdr:twoCellAnchor>
    <xdr:from>
      <xdr:col>2</xdr:col>
      <xdr:colOff>19051</xdr:colOff>
      <xdr:row>6</xdr:row>
      <xdr:rowOff>106088</xdr:rowOff>
    </xdr:from>
    <xdr:to>
      <xdr:col>17</xdr:col>
      <xdr:colOff>28575</xdr:colOff>
      <xdr:row>9</xdr:row>
      <xdr:rowOff>85396</xdr:rowOff>
    </xdr:to>
    <xdr:sp macro="" textlink="">
      <xdr:nvSpPr>
        <xdr:cNvPr id="21" name="Rectángulo: esquinas diagonales cortadas 20">
          <a:hlinkClick xmlns:r="http://schemas.openxmlformats.org/officeDocument/2006/relationships" r:id="rId8" tooltip="Datos a introducir"/>
          <a:extLst>
            <a:ext uri="{FF2B5EF4-FFF2-40B4-BE49-F238E27FC236}">
              <a16:creationId xmlns:a16="http://schemas.microsoft.com/office/drawing/2014/main" id="{B1AD41D0-6B50-4714-AE8C-C3CD14E68603}"/>
            </a:ext>
          </a:extLst>
        </xdr:cNvPr>
        <xdr:cNvSpPr/>
      </xdr:nvSpPr>
      <xdr:spPr>
        <a:xfrm>
          <a:off x="600076" y="1153838"/>
          <a:ext cx="1724024" cy="550808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DATOS</a:t>
          </a:r>
          <a:r>
            <a:rPr lang="es-ES" sz="1100" b="1" baseline="0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 PARA LA </a:t>
          </a:r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SIMULACIÓN</a:t>
          </a:r>
        </a:p>
      </xdr:txBody>
    </xdr:sp>
    <xdr:clientData/>
  </xdr:twoCellAnchor>
  <xdr:twoCellAnchor>
    <xdr:from>
      <xdr:col>2</xdr:col>
      <xdr:colOff>19051</xdr:colOff>
      <xdr:row>10</xdr:row>
      <xdr:rowOff>152070</xdr:rowOff>
    </xdr:from>
    <xdr:to>
      <xdr:col>17</xdr:col>
      <xdr:colOff>28575</xdr:colOff>
      <xdr:row>13</xdr:row>
      <xdr:rowOff>131378</xdr:rowOff>
    </xdr:to>
    <xdr:sp macro="" textlink="">
      <xdr:nvSpPr>
        <xdr:cNvPr id="22" name="Rectángulo: esquinas diagonales cortadas 21">
          <a:hlinkClick xmlns:r="http://schemas.openxmlformats.org/officeDocument/2006/relationships" r:id="rId9" tooltip="Puntos, porcentajes, bonos y comisiones"/>
          <a:extLst>
            <a:ext uri="{FF2B5EF4-FFF2-40B4-BE49-F238E27FC236}">
              <a16:creationId xmlns:a16="http://schemas.microsoft.com/office/drawing/2014/main" id="{3EEC0825-9C0F-4EC5-B35C-544841AB7148}"/>
            </a:ext>
          </a:extLst>
        </xdr:cNvPr>
        <xdr:cNvSpPr/>
      </xdr:nvSpPr>
      <xdr:spPr>
        <a:xfrm>
          <a:off x="600076" y="1961820"/>
          <a:ext cx="1724024" cy="550808"/>
        </a:xfrm>
        <a:prstGeom prst="snip2DiagRect">
          <a:avLst/>
        </a:prstGeom>
        <a:solidFill>
          <a:srgbClr val="FF0000"/>
        </a:solidFill>
        <a:effectLst>
          <a:innerShdw blurRad="63500" dist="50800" dir="18900000">
            <a:prstClr val="black">
              <a:alpha val="50000"/>
            </a:prstClr>
          </a:innerShdw>
        </a:effectLst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 b="1">
              <a:solidFill>
                <a:schemeClr val="bg1"/>
              </a:solidFill>
              <a:latin typeface="Uniform 4" panose="02000000000000000000" pitchFamily="2" charset="0"/>
              <a:ea typeface="+mn-ea"/>
              <a:cs typeface="+mn-cs"/>
            </a:rPr>
            <a:t>DATOS DEL PLAN DE PAGOS</a:t>
          </a:r>
        </a:p>
      </xdr:txBody>
    </xdr:sp>
    <xdr:clientData/>
  </xdr:twoCellAnchor>
  <xdr:twoCellAnchor>
    <xdr:from>
      <xdr:col>2</xdr:col>
      <xdr:colOff>19051</xdr:colOff>
      <xdr:row>15</xdr:row>
      <xdr:rowOff>7552</xdr:rowOff>
    </xdr:from>
    <xdr:to>
      <xdr:col>17</xdr:col>
      <xdr:colOff>28575</xdr:colOff>
      <xdr:row>17</xdr:row>
      <xdr:rowOff>177360</xdr:rowOff>
    </xdr:to>
    <xdr:sp macro="" textlink="">
      <xdr:nvSpPr>
        <xdr:cNvPr id="23" name="Rectángulo: esquinas diagonales cortadas 22">
          <a:hlinkClick xmlns:r="http://schemas.openxmlformats.org/officeDocument/2006/relationships" r:id="rId10" tooltip="Interpretación de los ejercicios"/>
          <a:extLst>
            <a:ext uri="{FF2B5EF4-FFF2-40B4-BE49-F238E27FC236}">
              <a16:creationId xmlns:a16="http://schemas.microsoft.com/office/drawing/2014/main" id="{228477AF-C99B-4485-A261-CDC51B98EB82}"/>
            </a:ext>
          </a:extLst>
        </xdr:cNvPr>
        <xdr:cNvSpPr/>
      </xdr:nvSpPr>
      <xdr:spPr>
        <a:xfrm>
          <a:off x="600076" y="2769802"/>
          <a:ext cx="1724024" cy="550808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LECTURA DE RESULTADOS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4</xdr:row>
      <xdr:rowOff>29340</xdr:rowOff>
    </xdr:from>
    <xdr:to>
      <xdr:col>0</xdr:col>
      <xdr:colOff>266401</xdr:colOff>
      <xdr:row>8</xdr:row>
      <xdr:rowOff>36345</xdr:rowOff>
    </xdr:to>
    <xdr:sp macro="" textlink="">
      <xdr:nvSpPr>
        <xdr:cNvPr id="2" name="Diagrama de flujo: operación manua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9CB24C-35D7-4C7D-866B-41C5E1974EE9}"/>
            </a:ext>
          </a:extLst>
        </xdr:cNvPr>
        <xdr:cNvSpPr/>
      </xdr:nvSpPr>
      <xdr:spPr>
        <a:xfrm rot="16200000">
          <a:off x="-251302" y="947393"/>
          <a:ext cx="769005" cy="266400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solidFill>
          <a:srgbClr val="FF0000"/>
        </a:solidFill>
        <a:ln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GUÍA SIM</a:t>
          </a:r>
        </a:p>
      </xdr:txBody>
    </xdr:sp>
    <xdr:clientData/>
  </xdr:twoCellAnchor>
  <xdr:twoCellAnchor>
    <xdr:from>
      <xdr:col>0</xdr:col>
      <xdr:colOff>1</xdr:colOff>
      <xdr:row>15</xdr:row>
      <xdr:rowOff>58614</xdr:rowOff>
    </xdr:from>
    <xdr:to>
      <xdr:col>0</xdr:col>
      <xdr:colOff>207248</xdr:colOff>
      <xdr:row>19</xdr:row>
      <xdr:rowOff>3941</xdr:rowOff>
    </xdr:to>
    <xdr:sp macro="" textlink="">
      <xdr:nvSpPr>
        <xdr:cNvPr id="7" name="Diagrama de flujo: operación manual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CF9E6D-C1E3-4FD6-9997-7B4661C24A88}"/>
            </a:ext>
          </a:extLst>
        </xdr:cNvPr>
        <xdr:cNvSpPr/>
      </xdr:nvSpPr>
      <xdr:spPr>
        <a:xfrm rot="16200000">
          <a:off x="-250039" y="3070904"/>
          <a:ext cx="707327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7030A0"/>
          </a:fgClr>
          <a:bgClr>
            <a:srgbClr val="C00000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RANGOS</a:t>
          </a:r>
        </a:p>
      </xdr:txBody>
    </xdr:sp>
    <xdr:clientData/>
  </xdr:twoCellAnchor>
  <xdr:twoCellAnchor>
    <xdr:from>
      <xdr:col>0</xdr:col>
      <xdr:colOff>0</xdr:colOff>
      <xdr:row>12</xdr:row>
      <xdr:rowOff>72366</xdr:rowOff>
    </xdr:from>
    <xdr:to>
      <xdr:col>0</xdr:col>
      <xdr:colOff>207247</xdr:colOff>
      <xdr:row>15</xdr:row>
      <xdr:rowOff>141669</xdr:rowOff>
    </xdr:to>
    <xdr:sp macro="" textlink="">
      <xdr:nvSpPr>
        <xdr:cNvPr id="8" name="Diagrama de flujo: operación manual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FDA1A2A-29D7-4267-AF43-19C5AE53E21E}"/>
            </a:ext>
          </a:extLst>
        </xdr:cNvPr>
        <xdr:cNvSpPr/>
      </xdr:nvSpPr>
      <xdr:spPr>
        <a:xfrm rot="16200000">
          <a:off x="-216778" y="2479894"/>
          <a:ext cx="640803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2060"/>
          </a:fgClr>
          <a:bgClr>
            <a:srgbClr val="00A29E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BONOS</a:t>
          </a:r>
        </a:p>
      </xdr:txBody>
    </xdr:sp>
    <xdr:clientData/>
  </xdr:twoCellAnchor>
  <xdr:twoCellAnchor>
    <xdr:from>
      <xdr:col>0</xdr:col>
      <xdr:colOff>0</xdr:colOff>
      <xdr:row>7</xdr:row>
      <xdr:rowOff>161156</xdr:rowOff>
    </xdr:from>
    <xdr:to>
      <xdr:col>0</xdr:col>
      <xdr:colOff>207247</xdr:colOff>
      <xdr:row>12</xdr:row>
      <xdr:rowOff>125355</xdr:rowOff>
    </xdr:to>
    <xdr:sp macro="" textlink="">
      <xdr:nvSpPr>
        <xdr:cNvPr id="9" name="Diagrama de flujo: operación manual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3494A25-C4E4-45F4-A094-2D8C7395FCC4}"/>
            </a:ext>
          </a:extLst>
        </xdr:cNvPr>
        <xdr:cNvSpPr/>
      </xdr:nvSpPr>
      <xdr:spPr>
        <a:xfrm rot="16200000">
          <a:off x="-354726" y="1754132"/>
          <a:ext cx="916699" cy="20724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2060"/>
          </a:fgClr>
          <a:bgClr>
            <a:srgbClr val="00FFFF"/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SIMULADOR</a:t>
          </a:r>
        </a:p>
      </xdr:txBody>
    </xdr:sp>
    <xdr:clientData/>
  </xdr:twoCellAnchor>
  <xdr:twoCellAnchor>
    <xdr:from>
      <xdr:col>0</xdr:col>
      <xdr:colOff>3</xdr:colOff>
      <xdr:row>1</xdr:row>
      <xdr:rowOff>0</xdr:rowOff>
    </xdr:from>
    <xdr:to>
      <xdr:col>0</xdr:col>
      <xdr:colOff>207252</xdr:colOff>
      <xdr:row>4</xdr:row>
      <xdr:rowOff>107729</xdr:rowOff>
    </xdr:to>
    <xdr:sp macro="" textlink="">
      <xdr:nvSpPr>
        <xdr:cNvPr id="10" name="Diagrama de flujo: operación manual 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8BB4D5F-4C96-4F2B-8490-EE4BCD2106AD}"/>
            </a:ext>
          </a:extLst>
        </xdr:cNvPr>
        <xdr:cNvSpPr/>
      </xdr:nvSpPr>
      <xdr:spPr>
        <a:xfrm rot="16200000">
          <a:off x="-235987" y="331240"/>
          <a:ext cx="679229" cy="207249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000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2000 w 10000"/>
            <a:gd name="connsiteY3" fmla="*/ 10000 h 10000"/>
            <a:gd name="connsiteX4" fmla="*/ 0 w 10000"/>
            <a:gd name="connsiteY4" fmla="*/ 0 h 10000"/>
            <a:gd name="connsiteX0" fmla="*/ 0 w 10000"/>
            <a:gd name="connsiteY0" fmla="*/ 0 h 10000"/>
            <a:gd name="connsiteX1" fmla="*/ 10000 w 10000"/>
            <a:gd name="connsiteY1" fmla="*/ 0 h 10000"/>
            <a:gd name="connsiteX2" fmla="*/ 8937 w 10000"/>
            <a:gd name="connsiteY2" fmla="*/ 10000 h 10000"/>
            <a:gd name="connsiteX3" fmla="*/ 1063 w 10000"/>
            <a:gd name="connsiteY3" fmla="*/ 10000 h 10000"/>
            <a:gd name="connsiteX4" fmla="*/ 0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0" y="0"/>
              </a:moveTo>
              <a:lnTo>
                <a:pt x="10000" y="0"/>
              </a:lnTo>
              <a:lnTo>
                <a:pt x="8937" y="10000"/>
              </a:lnTo>
              <a:lnTo>
                <a:pt x="1063" y="10000"/>
              </a:lnTo>
              <a:lnTo>
                <a:pt x="0" y="0"/>
              </a:lnTo>
              <a:close/>
            </a:path>
          </a:pathLst>
        </a:custGeom>
        <a:pattFill prst="pct70">
          <a:fgClr>
            <a:srgbClr val="00359E"/>
          </a:fgClr>
          <a:bgClr>
            <a:schemeClr val="accent1">
              <a:lumMod val="60000"/>
              <a:lumOff val="40000"/>
            </a:schemeClr>
          </a:bgClr>
        </a:patt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>
              <a:solidFill>
                <a:schemeClr val="lt1"/>
              </a:solidFill>
              <a:latin typeface="+mn-lt"/>
              <a:ea typeface="+mn-ea"/>
              <a:cs typeface="+mn-cs"/>
            </a:rPr>
            <a:t>INICIO</a:t>
          </a:r>
        </a:p>
      </xdr:txBody>
    </xdr:sp>
    <xdr:clientData/>
  </xdr:twoCellAnchor>
  <xdr:twoCellAnchor editAs="oneCell">
    <xdr:from>
      <xdr:col>20</xdr:col>
      <xdr:colOff>6568</xdr:colOff>
      <xdr:row>1</xdr:row>
      <xdr:rowOff>9335</xdr:rowOff>
    </xdr:from>
    <xdr:to>
      <xdr:col>84</xdr:col>
      <xdr:colOff>105102</xdr:colOff>
      <xdr:row>18</xdr:row>
      <xdr:rowOff>189843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8C2CDA0D-1414-40E5-8502-488C390FF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27585" y="107869"/>
          <a:ext cx="7245569" cy="3419008"/>
        </a:xfrm>
        <a:prstGeom prst="rect">
          <a:avLst/>
        </a:prstGeom>
      </xdr:spPr>
    </xdr:pic>
    <xdr:clientData/>
  </xdr:twoCellAnchor>
  <xdr:twoCellAnchor>
    <xdr:from>
      <xdr:col>2</xdr:col>
      <xdr:colOff>19051</xdr:colOff>
      <xdr:row>2</xdr:row>
      <xdr:rowOff>60106</xdr:rowOff>
    </xdr:from>
    <xdr:to>
      <xdr:col>17</xdr:col>
      <xdr:colOff>28575</xdr:colOff>
      <xdr:row>5</xdr:row>
      <xdr:rowOff>39414</xdr:rowOff>
    </xdr:to>
    <xdr:sp macro="" textlink="">
      <xdr:nvSpPr>
        <xdr:cNvPr id="20" name="Rectángulo: esquinas diagonales cortadas 19">
          <a:hlinkClick xmlns:r="http://schemas.openxmlformats.org/officeDocument/2006/relationships" r:id="rId7" tooltip="Aviso"/>
          <a:extLst>
            <a:ext uri="{FF2B5EF4-FFF2-40B4-BE49-F238E27FC236}">
              <a16:creationId xmlns:a16="http://schemas.microsoft.com/office/drawing/2014/main" id="{5F748AFD-F798-4A46-B175-D3C5D1B0DA8B}"/>
            </a:ext>
          </a:extLst>
        </xdr:cNvPr>
        <xdr:cNvSpPr/>
      </xdr:nvSpPr>
      <xdr:spPr>
        <a:xfrm>
          <a:off x="600076" y="345856"/>
          <a:ext cx="1724024" cy="550808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</a:rPr>
            <a:t>AVISO</a:t>
          </a:r>
          <a:r>
            <a:rPr lang="es-ES" sz="1100" b="1" baseline="0">
              <a:solidFill>
                <a:sysClr val="windowText" lastClr="000000"/>
              </a:solidFill>
              <a:latin typeface="Uniform 4" panose="02000000000000000000" pitchFamily="2" charset="0"/>
            </a:rPr>
            <a:t> IMPORTANTE</a:t>
          </a:r>
          <a:endParaRPr lang="es-ES" sz="1100" b="1">
            <a:solidFill>
              <a:sysClr val="windowText" lastClr="000000"/>
            </a:solidFill>
            <a:latin typeface="Uniform 4" panose="02000000000000000000" pitchFamily="2" charset="0"/>
          </a:endParaRPr>
        </a:p>
      </xdr:txBody>
    </xdr:sp>
    <xdr:clientData/>
  </xdr:twoCellAnchor>
  <xdr:twoCellAnchor>
    <xdr:from>
      <xdr:col>2</xdr:col>
      <xdr:colOff>19051</xdr:colOff>
      <xdr:row>6</xdr:row>
      <xdr:rowOff>106088</xdr:rowOff>
    </xdr:from>
    <xdr:to>
      <xdr:col>17</xdr:col>
      <xdr:colOff>28575</xdr:colOff>
      <xdr:row>9</xdr:row>
      <xdr:rowOff>85396</xdr:rowOff>
    </xdr:to>
    <xdr:sp macro="" textlink="">
      <xdr:nvSpPr>
        <xdr:cNvPr id="21" name="Rectángulo: esquinas diagonales cortadas 20">
          <a:hlinkClick xmlns:r="http://schemas.openxmlformats.org/officeDocument/2006/relationships" r:id="rId8" tooltip="Datos a introducir"/>
          <a:extLst>
            <a:ext uri="{FF2B5EF4-FFF2-40B4-BE49-F238E27FC236}">
              <a16:creationId xmlns:a16="http://schemas.microsoft.com/office/drawing/2014/main" id="{60F00B10-A118-48D1-BDD8-4C13668CF10D}"/>
            </a:ext>
          </a:extLst>
        </xdr:cNvPr>
        <xdr:cNvSpPr/>
      </xdr:nvSpPr>
      <xdr:spPr>
        <a:xfrm>
          <a:off x="600076" y="1153838"/>
          <a:ext cx="1724024" cy="550808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DATOS</a:t>
          </a:r>
          <a:r>
            <a:rPr lang="es-ES" sz="1100" b="1" baseline="0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 PARA LA </a:t>
          </a:r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SIMULACIÓN</a:t>
          </a:r>
        </a:p>
      </xdr:txBody>
    </xdr:sp>
    <xdr:clientData/>
  </xdr:twoCellAnchor>
  <xdr:twoCellAnchor>
    <xdr:from>
      <xdr:col>2</xdr:col>
      <xdr:colOff>19051</xdr:colOff>
      <xdr:row>10</xdr:row>
      <xdr:rowOff>152070</xdr:rowOff>
    </xdr:from>
    <xdr:to>
      <xdr:col>17</xdr:col>
      <xdr:colOff>28575</xdr:colOff>
      <xdr:row>13</xdr:row>
      <xdr:rowOff>131378</xdr:rowOff>
    </xdr:to>
    <xdr:sp macro="" textlink="">
      <xdr:nvSpPr>
        <xdr:cNvPr id="22" name="Rectángulo: esquinas diagonales cortadas 21">
          <a:hlinkClick xmlns:r="http://schemas.openxmlformats.org/officeDocument/2006/relationships" r:id="rId9" tooltip="Puntos, porcentajes, bonos y comisiones"/>
          <a:extLst>
            <a:ext uri="{FF2B5EF4-FFF2-40B4-BE49-F238E27FC236}">
              <a16:creationId xmlns:a16="http://schemas.microsoft.com/office/drawing/2014/main" id="{D29C64A9-608B-47F4-8DBF-F2B952FAC498}"/>
            </a:ext>
          </a:extLst>
        </xdr:cNvPr>
        <xdr:cNvSpPr/>
      </xdr:nvSpPr>
      <xdr:spPr>
        <a:xfrm>
          <a:off x="600076" y="1961820"/>
          <a:ext cx="1724024" cy="550808"/>
        </a:xfrm>
        <a:prstGeom prst="snip2DiagRect">
          <a:avLst/>
        </a:prstGeom>
        <a:gradFill>
          <a:gsLst>
            <a:gs pos="0">
              <a:schemeClr val="bg1">
                <a:lumMod val="65000"/>
              </a:schemeClr>
            </a:gs>
            <a:gs pos="100000">
              <a:schemeClr val="bg1">
                <a:lumMod val="95000"/>
              </a:schemeClr>
            </a:gs>
          </a:gsLst>
          <a:lin ang="2700000" scaled="0"/>
        </a:gra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 b="1">
              <a:solidFill>
                <a:sysClr val="windowText" lastClr="000000"/>
              </a:solidFill>
              <a:latin typeface="Uniform 4" panose="02000000000000000000" pitchFamily="2" charset="0"/>
              <a:ea typeface="+mn-ea"/>
              <a:cs typeface="+mn-cs"/>
            </a:rPr>
            <a:t>DATOS DEL PLAN DE PAGOS</a:t>
          </a:r>
        </a:p>
      </xdr:txBody>
    </xdr:sp>
    <xdr:clientData/>
  </xdr:twoCellAnchor>
  <xdr:twoCellAnchor>
    <xdr:from>
      <xdr:col>2</xdr:col>
      <xdr:colOff>19051</xdr:colOff>
      <xdr:row>15</xdr:row>
      <xdr:rowOff>7552</xdr:rowOff>
    </xdr:from>
    <xdr:to>
      <xdr:col>17</xdr:col>
      <xdr:colOff>28575</xdr:colOff>
      <xdr:row>17</xdr:row>
      <xdr:rowOff>177360</xdr:rowOff>
    </xdr:to>
    <xdr:sp macro="" textlink="">
      <xdr:nvSpPr>
        <xdr:cNvPr id="23" name="Rectángulo: esquinas diagonales cortadas 22">
          <a:hlinkClick xmlns:r="http://schemas.openxmlformats.org/officeDocument/2006/relationships" r:id="rId10" tooltip="Interpretación de los ejercicios"/>
          <a:extLst>
            <a:ext uri="{FF2B5EF4-FFF2-40B4-BE49-F238E27FC236}">
              <a16:creationId xmlns:a16="http://schemas.microsoft.com/office/drawing/2014/main" id="{692CC0E0-9CAE-4356-BDC3-AC8C857D7C3B}"/>
            </a:ext>
          </a:extLst>
        </xdr:cNvPr>
        <xdr:cNvSpPr/>
      </xdr:nvSpPr>
      <xdr:spPr>
        <a:xfrm>
          <a:off x="600076" y="2769802"/>
          <a:ext cx="1724024" cy="550808"/>
        </a:xfrm>
        <a:prstGeom prst="snip2DiagRect">
          <a:avLst/>
        </a:prstGeom>
        <a:solidFill>
          <a:srgbClr val="FF0000"/>
        </a:solidFill>
        <a:effectLst>
          <a:innerShdw blurRad="63500" dist="50800" dir="18900000">
            <a:prstClr val="black">
              <a:alpha val="50000"/>
            </a:prstClr>
          </a:innerShdw>
        </a:effectLst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100" b="1">
              <a:solidFill>
                <a:schemeClr val="bg1"/>
              </a:solidFill>
              <a:latin typeface="Uniform 4" panose="02000000000000000000" pitchFamily="2" charset="0"/>
              <a:ea typeface="+mn-ea"/>
              <a:cs typeface="+mn-cs"/>
            </a:rPr>
            <a:t>LECTURA DE RESULTADOS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44203-C255-43F6-B2E6-464317192347}">
  <sheetPr>
    <tabColor rgb="FF00FFFF"/>
  </sheetPr>
  <dimension ref="A1:CH20"/>
  <sheetViews>
    <sheetView showGridLines="0" showRowColHeaders="0" tabSelected="1" zoomScaleNormal="100" workbookViewId="0">
      <selection activeCell="A13" sqref="A13"/>
    </sheetView>
  </sheetViews>
  <sheetFormatPr baseColWidth="10" defaultColWidth="0" defaultRowHeight="15" zeroHeight="1" x14ac:dyDescent="0.25"/>
  <cols>
    <col min="1" max="1" width="7" customWidth="1"/>
    <col min="2" max="19" width="1.7109375" customWidth="1"/>
    <col min="20" max="20" width="2.140625" customWidth="1"/>
    <col min="21" max="85" width="1.7109375" customWidth="1"/>
    <col min="86" max="86" width="0.85546875" customWidth="1"/>
    <col min="87" max="16384" width="1.7109375" hidden="1"/>
  </cols>
  <sheetData>
    <row r="1" spans="2:85" ht="7.5" customHeight="1" x14ac:dyDescent="0.25"/>
    <row r="2" spans="2:85" x14ac:dyDescent="0.25">
      <c r="B2" s="129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1"/>
    </row>
    <row r="3" spans="2:85" x14ac:dyDescent="0.25">
      <c r="B3" s="132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33"/>
    </row>
    <row r="4" spans="2:85" x14ac:dyDescent="0.25">
      <c r="B4" s="132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33"/>
    </row>
    <row r="5" spans="2:85" x14ac:dyDescent="0.25">
      <c r="B5" s="132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33"/>
    </row>
    <row r="6" spans="2:85" x14ac:dyDescent="0.25">
      <c r="B6" s="132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33"/>
    </row>
    <row r="7" spans="2:85" x14ac:dyDescent="0.25">
      <c r="B7" s="132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33"/>
    </row>
    <row r="8" spans="2:85" x14ac:dyDescent="0.25">
      <c r="B8" s="132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33"/>
    </row>
    <row r="9" spans="2:85" x14ac:dyDescent="0.25">
      <c r="B9" s="132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33"/>
    </row>
    <row r="10" spans="2:85" x14ac:dyDescent="0.25">
      <c r="B10" s="132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33"/>
    </row>
    <row r="11" spans="2:85" x14ac:dyDescent="0.25">
      <c r="B11" s="132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33"/>
    </row>
    <row r="12" spans="2:85" x14ac:dyDescent="0.25">
      <c r="B12" s="132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33"/>
    </row>
    <row r="13" spans="2:85" x14ac:dyDescent="0.25">
      <c r="B13" s="132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33"/>
    </row>
    <row r="14" spans="2:85" x14ac:dyDescent="0.25">
      <c r="B14" s="132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33"/>
    </row>
    <row r="15" spans="2:85" x14ac:dyDescent="0.25">
      <c r="B15" s="132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33"/>
    </row>
    <row r="16" spans="2:85" x14ac:dyDescent="0.25">
      <c r="B16" s="132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33"/>
    </row>
    <row r="17" spans="2:85" x14ac:dyDescent="0.25">
      <c r="B17" s="132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33"/>
    </row>
    <row r="18" spans="2:85" x14ac:dyDescent="0.25">
      <c r="B18" s="132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33"/>
    </row>
    <row r="19" spans="2:85" x14ac:dyDescent="0.25">
      <c r="B19" s="134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6"/>
    </row>
    <row r="20" spans="2:85" ht="5.0999999999999996" customHeight="1" x14ac:dyDescent="0.25"/>
  </sheetData>
  <sheetProtection algorithmName="SHA-512" hashValue="GVRFoGSWE5lyX5PNq32kntKNsIGvkoOCGBqfocShJMv5ASR4uS1JDsZXWJ5cNypisi7IYdVmBosZHxjO6XQmMQ==" saltValue="fa1S9kB2CQRZwoKZemH9ig==" spinCount="100000" sheet="1" objects="1" scenarios="1" selectLockedCells="1" selectUnlockedCells="1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732AE-F6FD-4456-9408-441D1ED572F1}">
  <sheetPr>
    <tabColor rgb="FFC00000"/>
  </sheetPr>
  <dimension ref="A1:DS20"/>
  <sheetViews>
    <sheetView showGridLines="0" showRowColHeaders="0" zoomScaleNormal="100" workbookViewId="0"/>
  </sheetViews>
  <sheetFormatPr baseColWidth="10" defaultColWidth="0" defaultRowHeight="15" customHeight="1" zeroHeight="1" x14ac:dyDescent="0.25"/>
  <cols>
    <col min="1" max="1" width="7" customWidth="1"/>
    <col min="2" max="19" width="1.7109375" customWidth="1"/>
    <col min="20" max="20" width="2.140625" customWidth="1"/>
    <col min="21" max="85" width="1.7109375" customWidth="1"/>
    <col min="86" max="86" width="0.85546875" customWidth="1"/>
    <col min="87" max="123" width="0" hidden="1" customWidth="1"/>
    <col min="124" max="16384" width="1.7109375" hidden="1"/>
  </cols>
  <sheetData>
    <row r="1" spans="21:85" ht="7.5" customHeight="1" x14ac:dyDescent="0.25"/>
    <row r="2" spans="21:85" x14ac:dyDescent="0.25">
      <c r="U2" s="129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1"/>
    </row>
    <row r="3" spans="21:85" x14ac:dyDescent="0.25">
      <c r="U3" s="132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33"/>
    </row>
    <row r="4" spans="21:85" x14ac:dyDescent="0.25">
      <c r="U4" s="132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33"/>
    </row>
    <row r="5" spans="21:85" x14ac:dyDescent="0.25">
      <c r="U5" s="132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33"/>
    </row>
    <row r="6" spans="21:85" x14ac:dyDescent="0.25">
      <c r="U6" s="132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33"/>
    </row>
    <row r="7" spans="21:85" x14ac:dyDescent="0.25">
      <c r="U7" s="132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33"/>
    </row>
    <row r="8" spans="21:85" x14ac:dyDescent="0.25">
      <c r="U8" s="132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33"/>
    </row>
    <row r="9" spans="21:85" x14ac:dyDescent="0.25">
      <c r="U9" s="132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33"/>
    </row>
    <row r="10" spans="21:85" x14ac:dyDescent="0.25">
      <c r="U10" s="132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33"/>
    </row>
    <row r="11" spans="21:85" x14ac:dyDescent="0.25">
      <c r="U11" s="132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33"/>
    </row>
    <row r="12" spans="21:85" x14ac:dyDescent="0.25">
      <c r="U12" s="132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33"/>
    </row>
    <row r="13" spans="21:85" x14ac:dyDescent="0.25">
      <c r="U13" s="132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33"/>
    </row>
    <row r="14" spans="21:85" x14ac:dyDescent="0.25">
      <c r="U14" s="132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33"/>
    </row>
    <row r="15" spans="21:85" x14ac:dyDescent="0.25">
      <c r="U15" s="132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33"/>
    </row>
    <row r="16" spans="21:85" x14ac:dyDescent="0.25">
      <c r="U16" s="132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33"/>
    </row>
    <row r="17" spans="21:85" x14ac:dyDescent="0.25">
      <c r="U17" s="132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33"/>
    </row>
    <row r="18" spans="21:85" x14ac:dyDescent="0.25">
      <c r="U18" s="132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33"/>
    </row>
    <row r="19" spans="21:85" x14ac:dyDescent="0.25">
      <c r="U19" s="134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6"/>
    </row>
    <row r="20" spans="21:85" ht="5.0999999999999996" customHeight="1" x14ac:dyDescent="0.25"/>
  </sheetData>
  <sheetProtection algorithmName="SHA-512" hashValue="U0SBdCSjKG5PIw25LT364XOJ17ZPGMcfz+ra+Mcxirme+prNW4Q60SMBa6VZQmjWZrAWMLL0XtmkX9QQ+7uHsw==" saltValue="BU7OWA+dZdP8hOutH2Ivzw==" spinCount="100000" sheet="1" objects="1" scenarios="1" selectLockedCells="1" selectUnlockedCells="1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30213-B8EE-4ED0-9F71-A8C1976BC0A5}">
  <sheetPr>
    <tabColor rgb="FFC00000"/>
  </sheetPr>
  <dimension ref="A1:EL20"/>
  <sheetViews>
    <sheetView showGridLines="0" showRowColHeaders="0" zoomScaleNormal="100" workbookViewId="0"/>
  </sheetViews>
  <sheetFormatPr baseColWidth="10" defaultColWidth="0" defaultRowHeight="15" customHeight="1" zeroHeight="1" x14ac:dyDescent="0.25"/>
  <cols>
    <col min="1" max="1" width="7" customWidth="1"/>
    <col min="2" max="19" width="1.7109375" customWidth="1"/>
    <col min="20" max="20" width="2.140625" customWidth="1"/>
    <col min="21" max="85" width="1.7109375" customWidth="1"/>
    <col min="86" max="86" width="0.85546875" customWidth="1"/>
    <col min="87" max="142" width="0" hidden="1" customWidth="1"/>
    <col min="143" max="16384" width="1.7109375" hidden="1"/>
  </cols>
  <sheetData>
    <row r="1" spans="21:85" ht="7.5" customHeight="1" x14ac:dyDescent="0.25"/>
    <row r="2" spans="21:85" x14ac:dyDescent="0.25">
      <c r="U2" s="129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1"/>
    </row>
    <row r="3" spans="21:85" x14ac:dyDescent="0.25">
      <c r="U3" s="132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33"/>
    </row>
    <row r="4" spans="21:85" x14ac:dyDescent="0.25">
      <c r="U4" s="132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33"/>
    </row>
    <row r="5" spans="21:85" x14ac:dyDescent="0.25">
      <c r="U5" s="132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33"/>
    </row>
    <row r="6" spans="21:85" x14ac:dyDescent="0.25">
      <c r="U6" s="132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33"/>
    </row>
    <row r="7" spans="21:85" x14ac:dyDescent="0.25">
      <c r="U7" s="132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33"/>
    </row>
    <row r="8" spans="21:85" x14ac:dyDescent="0.25">
      <c r="U8" s="132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33"/>
    </row>
    <row r="9" spans="21:85" x14ac:dyDescent="0.25">
      <c r="U9" s="132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33"/>
    </row>
    <row r="10" spans="21:85" x14ac:dyDescent="0.25">
      <c r="U10" s="132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33"/>
    </row>
    <row r="11" spans="21:85" x14ac:dyDescent="0.25">
      <c r="U11" s="132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33"/>
    </row>
    <row r="12" spans="21:85" x14ac:dyDescent="0.25">
      <c r="U12" s="132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33"/>
    </row>
    <row r="13" spans="21:85" x14ac:dyDescent="0.25">
      <c r="U13" s="132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33"/>
    </row>
    <row r="14" spans="21:85" x14ac:dyDescent="0.25">
      <c r="U14" s="132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33"/>
    </row>
    <row r="15" spans="21:85" x14ac:dyDescent="0.25">
      <c r="U15" s="132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33"/>
    </row>
    <row r="16" spans="21:85" x14ac:dyDescent="0.25">
      <c r="U16" s="132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33"/>
    </row>
    <row r="17" spans="21:85" x14ac:dyDescent="0.25">
      <c r="U17" s="132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33"/>
    </row>
    <row r="18" spans="21:85" x14ac:dyDescent="0.25">
      <c r="U18" s="132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33"/>
    </row>
    <row r="19" spans="21:85" x14ac:dyDescent="0.25">
      <c r="U19" s="134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6"/>
    </row>
    <row r="20" spans="21:85" ht="5.0999999999999996" customHeight="1" x14ac:dyDescent="0.25"/>
  </sheetData>
  <sheetProtection algorithmName="SHA-512" hashValue="CvYujL0HeimbDS7IWp5Ye4EvmGjvjs92ctMWaQdexgexrMv4XzZzS4eIOy+i41zkrJBXBQqDk/SDj3AkAivRdA==" saltValue="/PMHGLBU73AS8exsnIUKTA==" spinCount="100000" sheet="1" objects="1" scenarios="1" selectLockedCells="1" selectUnlockedCells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3B74A-3F41-4ACB-B402-129756EF8010}">
  <sheetPr>
    <tabColor rgb="FFC00000"/>
  </sheetPr>
  <dimension ref="A1:DS20"/>
  <sheetViews>
    <sheetView showGridLines="0" showRowColHeaders="0" zoomScaleNormal="100" workbookViewId="0"/>
  </sheetViews>
  <sheetFormatPr baseColWidth="10" defaultColWidth="0" defaultRowHeight="15" customHeight="1" zeroHeight="1" x14ac:dyDescent="0.25"/>
  <cols>
    <col min="1" max="1" width="7" customWidth="1"/>
    <col min="2" max="19" width="1.7109375" customWidth="1"/>
    <col min="20" max="20" width="2.140625" customWidth="1"/>
    <col min="21" max="85" width="1.7109375" customWidth="1"/>
    <col min="86" max="86" width="0.85546875" customWidth="1"/>
    <col min="87" max="123" width="0" hidden="1" customWidth="1"/>
    <col min="124" max="16384" width="1.7109375" hidden="1"/>
  </cols>
  <sheetData>
    <row r="1" spans="21:85" ht="7.5" customHeight="1" x14ac:dyDescent="0.25"/>
    <row r="2" spans="21:85" x14ac:dyDescent="0.25">
      <c r="U2" s="129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1"/>
    </row>
    <row r="3" spans="21:85" x14ac:dyDescent="0.25">
      <c r="U3" s="132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33"/>
    </row>
    <row r="4" spans="21:85" x14ac:dyDescent="0.25">
      <c r="U4" s="132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33"/>
    </row>
    <row r="5" spans="21:85" x14ac:dyDescent="0.25">
      <c r="U5" s="132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33"/>
    </row>
    <row r="6" spans="21:85" x14ac:dyDescent="0.25">
      <c r="U6" s="132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33"/>
    </row>
    <row r="7" spans="21:85" x14ac:dyDescent="0.25">
      <c r="U7" s="132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33"/>
    </row>
    <row r="8" spans="21:85" x14ac:dyDescent="0.25">
      <c r="U8" s="132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33"/>
    </row>
    <row r="9" spans="21:85" x14ac:dyDescent="0.25">
      <c r="U9" s="132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33"/>
    </row>
    <row r="10" spans="21:85" x14ac:dyDescent="0.25">
      <c r="U10" s="132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33"/>
    </row>
    <row r="11" spans="21:85" x14ac:dyDescent="0.25">
      <c r="U11" s="132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33"/>
    </row>
    <row r="12" spans="21:85" x14ac:dyDescent="0.25">
      <c r="U12" s="132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33"/>
    </row>
    <row r="13" spans="21:85" x14ac:dyDescent="0.25">
      <c r="U13" s="132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33"/>
    </row>
    <row r="14" spans="21:85" x14ac:dyDescent="0.25">
      <c r="U14" s="132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33"/>
    </row>
    <row r="15" spans="21:85" x14ac:dyDescent="0.25">
      <c r="U15" s="132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33"/>
    </row>
    <row r="16" spans="21:85" x14ac:dyDescent="0.25">
      <c r="U16" s="132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33"/>
    </row>
    <row r="17" spans="21:85" x14ac:dyDescent="0.25">
      <c r="U17" s="132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33"/>
    </row>
    <row r="18" spans="21:85" x14ac:dyDescent="0.25">
      <c r="U18" s="132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33"/>
    </row>
    <row r="19" spans="21:85" x14ac:dyDescent="0.25">
      <c r="U19" s="134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6"/>
    </row>
    <row r="20" spans="21:85" ht="5.0999999999999996" customHeight="1" x14ac:dyDescent="0.25"/>
  </sheetData>
  <sheetProtection algorithmName="SHA-512" hashValue="ZIsYWJhdgvxaKEdDMipN1BdOqb70fInJwbv4peZPo5p3tmpjSXYHmbnRw8khukksqzC3hxpUQTMYQCPabSC8+w==" saltValue="tqzULDm2y5gwmsk3o+2jvg==" spinCount="100000" sheet="1" objects="1" scenarios="1" selectLockedCells="1" selectUnlockedCells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A62B2-37D7-43B9-9430-5E24E7B687B6}">
  <sheetPr>
    <tabColor rgb="FFC00000"/>
  </sheetPr>
  <dimension ref="A1:DS20"/>
  <sheetViews>
    <sheetView showGridLines="0" showRowColHeaders="0" zoomScaleNormal="100" workbookViewId="0">
      <selection activeCell="A13" sqref="A13"/>
    </sheetView>
  </sheetViews>
  <sheetFormatPr baseColWidth="10" defaultColWidth="0" defaultRowHeight="15" customHeight="1" zeroHeight="1" x14ac:dyDescent="0.25"/>
  <cols>
    <col min="1" max="1" width="7" customWidth="1"/>
    <col min="2" max="19" width="1.7109375" customWidth="1"/>
    <col min="20" max="20" width="2.140625" customWidth="1"/>
    <col min="21" max="85" width="1.7109375" customWidth="1"/>
    <col min="86" max="86" width="0.85546875" customWidth="1"/>
    <col min="87" max="123" width="0" hidden="1" customWidth="1"/>
    <col min="124" max="16384" width="1.7109375" hidden="1"/>
  </cols>
  <sheetData>
    <row r="1" spans="21:85" ht="7.5" customHeight="1" x14ac:dyDescent="0.25"/>
    <row r="2" spans="21:85" x14ac:dyDescent="0.25">
      <c r="U2" s="129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1"/>
    </row>
    <row r="3" spans="21:85" x14ac:dyDescent="0.25">
      <c r="U3" s="132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33"/>
    </row>
    <row r="4" spans="21:85" x14ac:dyDescent="0.25">
      <c r="U4" s="132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33"/>
    </row>
    <row r="5" spans="21:85" x14ac:dyDescent="0.25">
      <c r="U5" s="132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33"/>
    </row>
    <row r="6" spans="21:85" x14ac:dyDescent="0.25">
      <c r="U6" s="132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33"/>
    </row>
    <row r="7" spans="21:85" x14ac:dyDescent="0.25">
      <c r="U7" s="132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33"/>
    </row>
    <row r="8" spans="21:85" x14ac:dyDescent="0.25">
      <c r="U8" s="132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33"/>
    </row>
    <row r="9" spans="21:85" x14ac:dyDescent="0.25">
      <c r="U9" s="132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33"/>
    </row>
    <row r="10" spans="21:85" x14ac:dyDescent="0.25">
      <c r="U10" s="132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33"/>
    </row>
    <row r="11" spans="21:85" x14ac:dyDescent="0.25">
      <c r="U11" s="132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33"/>
    </row>
    <row r="12" spans="21:85" x14ac:dyDescent="0.25">
      <c r="U12" s="132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33"/>
    </row>
    <row r="13" spans="21:85" x14ac:dyDescent="0.25">
      <c r="U13" s="132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33"/>
    </row>
    <row r="14" spans="21:85" x14ac:dyDescent="0.25">
      <c r="U14" s="132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33"/>
    </row>
    <row r="15" spans="21:85" x14ac:dyDescent="0.25">
      <c r="U15" s="132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33"/>
    </row>
    <row r="16" spans="21:85" x14ac:dyDescent="0.25">
      <c r="U16" s="132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33"/>
    </row>
    <row r="17" spans="21:85" x14ac:dyDescent="0.25">
      <c r="U17" s="132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33"/>
    </row>
    <row r="18" spans="21:85" x14ac:dyDescent="0.25">
      <c r="U18" s="132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33"/>
    </row>
    <row r="19" spans="21:85" x14ac:dyDescent="0.25">
      <c r="U19" s="134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6"/>
    </row>
    <row r="20" spans="21:85" ht="5.0999999999999996" customHeight="1" x14ac:dyDescent="0.25"/>
  </sheetData>
  <sheetProtection algorithmName="SHA-512" hashValue="vslAr0EkHzaIDUAcZzZOY3m99hfPEsf9UDdvqDrjdnszhITu844sfpcvkVy2yichZUUZvf/KFoexzbG4GywwjA==" saltValue="Jxi29b0xae0WMJ14P/pDpQ==" spinCount="100000" sheet="1" objects="1" scenarios="1" selectLockedCells="1" selectUnlockedCells="1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8AC1B-8A74-4363-88AB-F4E6E9B96715}">
  <sheetPr>
    <tabColor rgb="FFC00000"/>
  </sheetPr>
  <dimension ref="A1:DS20"/>
  <sheetViews>
    <sheetView showGridLines="0" showRowColHeaders="0" zoomScaleNormal="100" workbookViewId="0">
      <selection activeCell="A13" sqref="A13"/>
    </sheetView>
  </sheetViews>
  <sheetFormatPr baseColWidth="10" defaultColWidth="0" defaultRowHeight="15" customHeight="1" zeroHeight="1" x14ac:dyDescent="0.25"/>
  <cols>
    <col min="1" max="1" width="7" customWidth="1"/>
    <col min="2" max="19" width="1.7109375" customWidth="1"/>
    <col min="20" max="20" width="2.140625" customWidth="1"/>
    <col min="21" max="85" width="1.7109375" customWidth="1"/>
    <col min="86" max="86" width="0.85546875" customWidth="1"/>
    <col min="87" max="123" width="0" hidden="1" customWidth="1"/>
    <col min="124" max="16384" width="1.7109375" hidden="1"/>
  </cols>
  <sheetData>
    <row r="1" spans="21:85" ht="7.5" customHeight="1" x14ac:dyDescent="0.25"/>
    <row r="2" spans="21:85" x14ac:dyDescent="0.25">
      <c r="U2" s="129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1"/>
    </row>
    <row r="3" spans="21:85" x14ac:dyDescent="0.25">
      <c r="U3" s="132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33"/>
    </row>
    <row r="4" spans="21:85" x14ac:dyDescent="0.25">
      <c r="U4" s="132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33"/>
    </row>
    <row r="5" spans="21:85" x14ac:dyDescent="0.25">
      <c r="U5" s="132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33"/>
    </row>
    <row r="6" spans="21:85" x14ac:dyDescent="0.25">
      <c r="U6" s="132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33"/>
    </row>
    <row r="7" spans="21:85" x14ac:dyDescent="0.25">
      <c r="U7" s="132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33"/>
    </row>
    <row r="8" spans="21:85" x14ac:dyDescent="0.25">
      <c r="U8" s="132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33"/>
    </row>
    <row r="9" spans="21:85" x14ac:dyDescent="0.25">
      <c r="U9" s="132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33"/>
    </row>
    <row r="10" spans="21:85" x14ac:dyDescent="0.25">
      <c r="U10" s="132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33"/>
    </row>
    <row r="11" spans="21:85" x14ac:dyDescent="0.25">
      <c r="U11" s="132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33"/>
    </row>
    <row r="12" spans="21:85" x14ac:dyDescent="0.25">
      <c r="U12" s="132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33"/>
    </row>
    <row r="13" spans="21:85" x14ac:dyDescent="0.25">
      <c r="U13" s="132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33"/>
    </row>
    <row r="14" spans="21:85" x14ac:dyDescent="0.25">
      <c r="U14" s="132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33"/>
    </row>
    <row r="15" spans="21:85" x14ac:dyDescent="0.25">
      <c r="U15" s="132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33"/>
    </row>
    <row r="16" spans="21:85" x14ac:dyDescent="0.25">
      <c r="U16" s="132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33"/>
    </row>
    <row r="17" spans="21:85" x14ac:dyDescent="0.25">
      <c r="U17" s="132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33"/>
    </row>
    <row r="18" spans="21:85" x14ac:dyDescent="0.25">
      <c r="U18" s="132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33"/>
    </row>
    <row r="19" spans="21:85" x14ac:dyDescent="0.25">
      <c r="U19" s="134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6"/>
    </row>
    <row r="20" spans="21:85" ht="5.0999999999999996" customHeight="1" x14ac:dyDescent="0.25"/>
  </sheetData>
  <sheetProtection algorithmName="SHA-512" hashValue="U4MWhvCJs7OJ2qIt1+mgVC5vUOZYrtdPKLDzuNA67Bv4M9h8llHaqvxCeA5/+gt155CQ1mNIFBDqqhew1TuKgA==" saltValue="ih5FW9L/NARTQ1FRQIpAOg==" spinCount="100000" sheet="1" objects="1" scenarios="1" selectLockedCells="1" selectUnlockedCells="1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D3E85-B88A-473B-A1EC-B90CE11477B8}">
  <sheetPr>
    <tabColor rgb="FFC00000"/>
  </sheetPr>
  <dimension ref="A1:DS20"/>
  <sheetViews>
    <sheetView showGridLines="0" showRowColHeaders="0" zoomScaleNormal="100" workbookViewId="0">
      <selection activeCell="A13" sqref="A13"/>
    </sheetView>
  </sheetViews>
  <sheetFormatPr baseColWidth="10" defaultColWidth="0" defaultRowHeight="15" customHeight="1" zeroHeight="1" x14ac:dyDescent="0.25"/>
  <cols>
    <col min="1" max="1" width="7" customWidth="1"/>
    <col min="2" max="19" width="1.7109375" customWidth="1"/>
    <col min="20" max="20" width="2.140625" customWidth="1"/>
    <col min="21" max="85" width="1.7109375" customWidth="1"/>
    <col min="86" max="86" width="0.85546875" customWidth="1"/>
    <col min="87" max="123" width="0" hidden="1" customWidth="1"/>
    <col min="124" max="16384" width="1.7109375" hidden="1"/>
  </cols>
  <sheetData>
    <row r="1" spans="21:85" ht="7.5" customHeight="1" x14ac:dyDescent="0.25"/>
    <row r="2" spans="21:85" x14ac:dyDescent="0.25">
      <c r="U2" s="129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1"/>
    </row>
    <row r="3" spans="21:85" x14ac:dyDescent="0.25">
      <c r="U3" s="132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33"/>
    </row>
    <row r="4" spans="21:85" x14ac:dyDescent="0.25">
      <c r="U4" s="132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33"/>
    </row>
    <row r="5" spans="21:85" x14ac:dyDescent="0.25">
      <c r="U5" s="132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33"/>
    </row>
    <row r="6" spans="21:85" x14ac:dyDescent="0.25">
      <c r="U6" s="132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33"/>
    </row>
    <row r="7" spans="21:85" x14ac:dyDescent="0.25">
      <c r="U7" s="132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33"/>
    </row>
    <row r="8" spans="21:85" x14ac:dyDescent="0.25">
      <c r="U8" s="132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33"/>
    </row>
    <row r="9" spans="21:85" x14ac:dyDescent="0.25">
      <c r="U9" s="132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33"/>
    </row>
    <row r="10" spans="21:85" x14ac:dyDescent="0.25">
      <c r="U10" s="132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33"/>
    </row>
    <row r="11" spans="21:85" x14ac:dyDescent="0.25">
      <c r="U11" s="132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33"/>
    </row>
    <row r="12" spans="21:85" x14ac:dyDescent="0.25">
      <c r="U12" s="132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33"/>
    </row>
    <row r="13" spans="21:85" x14ac:dyDescent="0.25">
      <c r="U13" s="132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33"/>
    </row>
    <row r="14" spans="21:85" x14ac:dyDescent="0.25">
      <c r="U14" s="132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33"/>
    </row>
    <row r="15" spans="21:85" x14ac:dyDescent="0.25">
      <c r="U15" s="132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33"/>
    </row>
    <row r="16" spans="21:85" x14ac:dyDescent="0.25">
      <c r="U16" s="132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33"/>
    </row>
    <row r="17" spans="21:85" x14ac:dyDescent="0.25">
      <c r="U17" s="132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33"/>
    </row>
    <row r="18" spans="21:85" x14ac:dyDescent="0.25">
      <c r="U18" s="132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33"/>
    </row>
    <row r="19" spans="21:85" x14ac:dyDescent="0.25">
      <c r="U19" s="134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6"/>
    </row>
    <row r="20" spans="21:85" ht="5.0999999999999996" customHeight="1" x14ac:dyDescent="0.25"/>
  </sheetData>
  <sheetProtection algorithmName="SHA-512" hashValue="5m1MYNxsDF+zJViEDj8yCNwN69uBzy6leqOeJE1ZdQPK08VaQjh0j/RNaTFZIsn4INUDcO7hgPIggVc5K4Y7Qw==" saltValue="ogVlILgWGP13yxde/FZr5Q==" spinCount="100000" sheet="1" objects="1" scenarios="1" selectLockedCells="1" selectUnlockedCells="1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6A92B-A55B-4708-80F6-B7A2BE6C82A1}">
  <sheetPr>
    <tabColor rgb="FFC00000"/>
  </sheetPr>
  <dimension ref="A1:DS20"/>
  <sheetViews>
    <sheetView showGridLines="0" showRowColHeaders="0" zoomScaleNormal="100" workbookViewId="0">
      <selection activeCell="A13" sqref="A13"/>
    </sheetView>
  </sheetViews>
  <sheetFormatPr baseColWidth="10" defaultColWidth="0" defaultRowHeight="15" customHeight="1" zeroHeight="1" x14ac:dyDescent="0.25"/>
  <cols>
    <col min="1" max="1" width="7" customWidth="1"/>
    <col min="2" max="19" width="1.7109375" customWidth="1"/>
    <col min="20" max="20" width="2.140625" customWidth="1"/>
    <col min="21" max="85" width="1.7109375" customWidth="1"/>
    <col min="86" max="86" width="0.85546875" customWidth="1"/>
    <col min="87" max="123" width="0" hidden="1" customWidth="1"/>
    <col min="124" max="16384" width="1.7109375" hidden="1"/>
  </cols>
  <sheetData>
    <row r="1" spans="21:85" ht="7.5" customHeight="1" x14ac:dyDescent="0.25"/>
    <row r="2" spans="21:85" x14ac:dyDescent="0.25">
      <c r="U2" s="129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1"/>
    </row>
    <row r="3" spans="21:85" x14ac:dyDescent="0.25">
      <c r="U3" s="132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33"/>
    </row>
    <row r="4" spans="21:85" x14ac:dyDescent="0.25">
      <c r="U4" s="132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33"/>
    </row>
    <row r="5" spans="21:85" x14ac:dyDescent="0.25">
      <c r="U5" s="132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33"/>
    </row>
    <row r="6" spans="21:85" x14ac:dyDescent="0.25">
      <c r="U6" s="132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33"/>
    </row>
    <row r="7" spans="21:85" x14ac:dyDescent="0.25">
      <c r="U7" s="132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33"/>
    </row>
    <row r="8" spans="21:85" x14ac:dyDescent="0.25">
      <c r="U8" s="132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33"/>
    </row>
    <row r="9" spans="21:85" x14ac:dyDescent="0.25">
      <c r="U9" s="132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33"/>
    </row>
    <row r="10" spans="21:85" x14ac:dyDescent="0.25">
      <c r="U10" s="132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33"/>
    </row>
    <row r="11" spans="21:85" x14ac:dyDescent="0.25">
      <c r="U11" s="132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33"/>
    </row>
    <row r="12" spans="21:85" x14ac:dyDescent="0.25">
      <c r="U12" s="132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33"/>
    </row>
    <row r="13" spans="21:85" x14ac:dyDescent="0.25">
      <c r="U13" s="132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33"/>
    </row>
    <row r="14" spans="21:85" x14ac:dyDescent="0.25">
      <c r="U14" s="132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33"/>
    </row>
    <row r="15" spans="21:85" x14ac:dyDescent="0.25">
      <c r="U15" s="132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33"/>
    </row>
    <row r="16" spans="21:85" x14ac:dyDescent="0.25">
      <c r="U16" s="132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33"/>
    </row>
    <row r="17" spans="21:85" x14ac:dyDescent="0.25">
      <c r="U17" s="132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33"/>
    </row>
    <row r="18" spans="21:85" x14ac:dyDescent="0.25">
      <c r="U18" s="132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33"/>
    </row>
    <row r="19" spans="21:85" x14ac:dyDescent="0.25">
      <c r="U19" s="134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6"/>
    </row>
    <row r="20" spans="21:85" ht="5.0999999999999996" customHeight="1" x14ac:dyDescent="0.25"/>
  </sheetData>
  <sheetProtection algorithmName="SHA-512" hashValue="n7mnzhJmAa/+KZXADLo63/Ps5SCihkonAPkfqIIIO6t9dc3UHS4/fB2UzbCQzcRfHTTlLhtlaRNEBxFGMq0fxw==" saltValue="qKoxQfPG3dXcK6iv7zf67Q==" spinCount="100000" sheet="1" objects="1" scenarios="1" selectLockedCells="1" selectUnlockedCells="1"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73FF8-0B89-4EE5-8FF2-83796331D4FB}">
  <sheetPr>
    <tabColor rgb="FFC00000"/>
  </sheetPr>
  <dimension ref="A1:DS20"/>
  <sheetViews>
    <sheetView showGridLines="0" showRowColHeaders="0" zoomScaleNormal="100" workbookViewId="0"/>
  </sheetViews>
  <sheetFormatPr baseColWidth="10" defaultColWidth="0" defaultRowHeight="15" customHeight="1" zeroHeight="1" x14ac:dyDescent="0.25"/>
  <cols>
    <col min="1" max="1" width="7" customWidth="1"/>
    <col min="2" max="19" width="1.7109375" customWidth="1"/>
    <col min="20" max="20" width="2.140625" customWidth="1"/>
    <col min="21" max="85" width="1.7109375" customWidth="1"/>
    <col min="86" max="86" width="0.85546875" customWidth="1"/>
    <col min="87" max="123" width="0" hidden="1" customWidth="1"/>
    <col min="124" max="16384" width="1.7109375" hidden="1"/>
  </cols>
  <sheetData>
    <row r="1" spans="21:85" ht="7.5" customHeight="1" x14ac:dyDescent="0.25"/>
    <row r="2" spans="21:85" x14ac:dyDescent="0.25">
      <c r="U2" s="129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1"/>
    </row>
    <row r="3" spans="21:85" x14ac:dyDescent="0.25">
      <c r="U3" s="132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33"/>
    </row>
    <row r="4" spans="21:85" x14ac:dyDescent="0.25">
      <c r="U4" s="132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33"/>
    </row>
    <row r="5" spans="21:85" x14ac:dyDescent="0.25">
      <c r="U5" s="132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33"/>
    </row>
    <row r="6" spans="21:85" x14ac:dyDescent="0.25">
      <c r="U6" s="132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33"/>
    </row>
    <row r="7" spans="21:85" x14ac:dyDescent="0.25">
      <c r="U7" s="132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33"/>
    </row>
    <row r="8" spans="21:85" x14ac:dyDescent="0.25">
      <c r="U8" s="132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33"/>
    </row>
    <row r="9" spans="21:85" x14ac:dyDescent="0.25">
      <c r="U9" s="132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33"/>
    </row>
    <row r="10" spans="21:85" x14ac:dyDescent="0.25">
      <c r="U10" s="132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33"/>
    </row>
    <row r="11" spans="21:85" x14ac:dyDescent="0.25">
      <c r="U11" s="132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33"/>
    </row>
    <row r="12" spans="21:85" x14ac:dyDescent="0.25">
      <c r="U12" s="132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33"/>
    </row>
    <row r="13" spans="21:85" x14ac:dyDescent="0.25">
      <c r="U13" s="132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33"/>
    </row>
    <row r="14" spans="21:85" x14ac:dyDescent="0.25">
      <c r="U14" s="132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33"/>
    </row>
    <row r="15" spans="21:85" x14ac:dyDescent="0.25">
      <c r="U15" s="132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33"/>
    </row>
    <row r="16" spans="21:85" x14ac:dyDescent="0.25">
      <c r="U16" s="132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33"/>
    </row>
    <row r="17" spans="21:85" x14ac:dyDescent="0.25">
      <c r="U17" s="132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33"/>
    </row>
    <row r="18" spans="21:85" x14ac:dyDescent="0.25">
      <c r="U18" s="132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33"/>
    </row>
    <row r="19" spans="21:85" x14ac:dyDescent="0.25">
      <c r="U19" s="134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6"/>
    </row>
    <row r="20" spans="21:85" ht="5.0999999999999996" customHeight="1" x14ac:dyDescent="0.25"/>
  </sheetData>
  <sheetProtection algorithmName="SHA-512" hashValue="FcICfzHN5oQveF/UJcgUeSVFHUl0PJWw8p8AyfHuZidHcB56knWimr/DO5FgPT7GSPiQi93KDQiG7MrTW4Y3Ag==" saltValue="1ll3KN0E5sjZ7fEuj0Sj/w==" spinCount="100000" sheet="1" objects="1" scenarios="1" selectLockedCells="1" selectUnlockedCell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4555E-3EB0-4FE1-B80E-1B53A09CB535}">
  <sheetPr>
    <tabColor rgb="FFC00000"/>
  </sheetPr>
  <dimension ref="A1:DS20"/>
  <sheetViews>
    <sheetView showGridLines="0" showRowColHeaders="0" zoomScaleNormal="100" workbookViewId="0">
      <selection activeCell="A13" sqref="A13"/>
    </sheetView>
  </sheetViews>
  <sheetFormatPr baseColWidth="10" defaultColWidth="0" defaultRowHeight="15" customHeight="1" zeroHeight="1" x14ac:dyDescent="0.25"/>
  <cols>
    <col min="1" max="1" width="7" customWidth="1"/>
    <col min="2" max="19" width="1.7109375" customWidth="1"/>
    <col min="20" max="20" width="2.140625" customWidth="1"/>
    <col min="21" max="85" width="1.7109375" customWidth="1"/>
    <col min="86" max="86" width="0.85546875" customWidth="1"/>
    <col min="87" max="123" width="0" hidden="1" customWidth="1"/>
    <col min="124" max="16384" width="1.7109375" hidden="1"/>
  </cols>
  <sheetData>
    <row r="1" spans="21:85" ht="7.5" customHeight="1" x14ac:dyDescent="0.25"/>
    <row r="2" spans="21:85" x14ac:dyDescent="0.25">
      <c r="U2" s="129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1"/>
    </row>
    <row r="3" spans="21:85" x14ac:dyDescent="0.25">
      <c r="U3" s="132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33"/>
    </row>
    <row r="4" spans="21:85" x14ac:dyDescent="0.25">
      <c r="U4" s="132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33"/>
    </row>
    <row r="5" spans="21:85" x14ac:dyDescent="0.25">
      <c r="U5" s="132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33"/>
    </row>
    <row r="6" spans="21:85" x14ac:dyDescent="0.25">
      <c r="U6" s="132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33"/>
    </row>
    <row r="7" spans="21:85" x14ac:dyDescent="0.25">
      <c r="U7" s="132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33"/>
    </row>
    <row r="8" spans="21:85" x14ac:dyDescent="0.25">
      <c r="U8" s="132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33"/>
    </row>
    <row r="9" spans="21:85" x14ac:dyDescent="0.25">
      <c r="U9" s="132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33"/>
    </row>
    <row r="10" spans="21:85" x14ac:dyDescent="0.25">
      <c r="U10" s="132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33"/>
    </row>
    <row r="11" spans="21:85" x14ac:dyDescent="0.25">
      <c r="U11" s="132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33"/>
    </row>
    <row r="12" spans="21:85" x14ac:dyDescent="0.25">
      <c r="U12" s="132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33"/>
    </row>
    <row r="13" spans="21:85" x14ac:dyDescent="0.25">
      <c r="U13" s="132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33"/>
    </row>
    <row r="14" spans="21:85" x14ac:dyDescent="0.25">
      <c r="U14" s="132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33"/>
    </row>
    <row r="15" spans="21:85" x14ac:dyDescent="0.25">
      <c r="U15" s="132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33"/>
    </row>
    <row r="16" spans="21:85" x14ac:dyDescent="0.25">
      <c r="U16" s="132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33"/>
    </row>
    <row r="17" spans="21:85" x14ac:dyDescent="0.25">
      <c r="U17" s="132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33"/>
    </row>
    <row r="18" spans="21:85" x14ac:dyDescent="0.25">
      <c r="U18" s="132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33"/>
    </row>
    <row r="19" spans="21:85" x14ac:dyDescent="0.25">
      <c r="U19" s="134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6"/>
    </row>
    <row r="20" spans="21:85" ht="5.0999999999999996" customHeight="1" x14ac:dyDescent="0.25"/>
  </sheetData>
  <sheetProtection algorithmName="SHA-512" hashValue="tqqn65vRkAe2QhLyzG3kGM5DxXqQibhXlRyk94eE/ZDxhdHSHF3G1lNxy+Tq6lqEgIrHFjRGcETEOv4tqCBQag==" saltValue="Bax2AGEJSxdXB5mwdhe9hg==" spinCount="100000" sheet="1" objects="1" scenarios="1" selectLockedCells="1" selectUnlockedCells="1"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16288-2F04-47C2-AD7D-F3C1460EA817}">
  <sheetPr>
    <tabColor rgb="FFC00000"/>
  </sheetPr>
  <dimension ref="A1:DS20"/>
  <sheetViews>
    <sheetView showGridLines="0" showRowColHeaders="0" zoomScaleNormal="100" workbookViewId="0">
      <selection activeCell="A13" sqref="A13"/>
    </sheetView>
  </sheetViews>
  <sheetFormatPr baseColWidth="10" defaultColWidth="0" defaultRowHeight="15" customHeight="1" zeroHeight="1" x14ac:dyDescent="0.25"/>
  <cols>
    <col min="1" max="1" width="7" customWidth="1"/>
    <col min="2" max="19" width="1.7109375" customWidth="1"/>
    <col min="20" max="20" width="2.140625" customWidth="1"/>
    <col min="21" max="85" width="1.7109375" customWidth="1"/>
    <col min="86" max="86" width="0.85546875" customWidth="1"/>
    <col min="87" max="123" width="0" hidden="1" customWidth="1"/>
    <col min="124" max="16384" width="1.7109375" hidden="1"/>
  </cols>
  <sheetData>
    <row r="1" spans="21:85" ht="7.5" customHeight="1" x14ac:dyDescent="0.25"/>
    <row r="2" spans="21:85" x14ac:dyDescent="0.25">
      <c r="U2" s="129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1"/>
    </row>
    <row r="3" spans="21:85" x14ac:dyDescent="0.25">
      <c r="U3" s="132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33"/>
    </row>
    <row r="4" spans="21:85" x14ac:dyDescent="0.25">
      <c r="U4" s="132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33"/>
    </row>
    <row r="5" spans="21:85" x14ac:dyDescent="0.25">
      <c r="U5" s="132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33"/>
    </row>
    <row r="6" spans="21:85" x14ac:dyDescent="0.25">
      <c r="U6" s="132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33"/>
    </row>
    <row r="7" spans="21:85" x14ac:dyDescent="0.25">
      <c r="U7" s="132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33"/>
    </row>
    <row r="8" spans="21:85" x14ac:dyDescent="0.25">
      <c r="U8" s="132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33"/>
    </row>
    <row r="9" spans="21:85" x14ac:dyDescent="0.25">
      <c r="U9" s="132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33"/>
    </row>
    <row r="10" spans="21:85" x14ac:dyDescent="0.25">
      <c r="U10" s="132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33"/>
    </row>
    <row r="11" spans="21:85" x14ac:dyDescent="0.25">
      <c r="U11" s="132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33"/>
    </row>
    <row r="12" spans="21:85" x14ac:dyDescent="0.25">
      <c r="U12" s="132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33"/>
    </row>
    <row r="13" spans="21:85" x14ac:dyDescent="0.25">
      <c r="U13" s="132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33"/>
    </row>
    <row r="14" spans="21:85" x14ac:dyDescent="0.25">
      <c r="U14" s="132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33"/>
    </row>
    <row r="15" spans="21:85" x14ac:dyDescent="0.25">
      <c r="U15" s="132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33"/>
    </row>
    <row r="16" spans="21:85" x14ac:dyDescent="0.25">
      <c r="U16" s="132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33"/>
    </row>
    <row r="17" spans="21:85" x14ac:dyDescent="0.25">
      <c r="U17" s="132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33"/>
    </row>
    <row r="18" spans="21:85" x14ac:dyDescent="0.25">
      <c r="U18" s="132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33"/>
    </row>
    <row r="19" spans="21:85" x14ac:dyDescent="0.25">
      <c r="U19" s="134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6"/>
    </row>
    <row r="20" spans="21:85" ht="5.0999999999999996" customHeight="1" x14ac:dyDescent="0.25"/>
  </sheetData>
  <sheetProtection algorithmName="SHA-512" hashValue="5FBCMnn/Eo6MsPPgJ9+Zi9EDQfIOe8U8eD+s2LP3LMTfJe4iF2n9IFSeTuBndHhnnRt6XYDJOoFBE5DoR8x2hA==" saltValue="B/EnLomkJw+/2TAvVO/ZvQ==" spinCount="100000" sheet="1" objects="1" scenarios="1" selectLockedCells="1" selectUn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ED4B2-ED29-4223-981D-530BA0E7CE97}">
  <sheetPr>
    <tabColor rgb="FF00FFFF"/>
  </sheetPr>
  <dimension ref="A1:CH20"/>
  <sheetViews>
    <sheetView showGridLines="0" showRowColHeaders="0" zoomScaleNormal="100" workbookViewId="0">
      <selection activeCell="U2" sqref="U2"/>
    </sheetView>
  </sheetViews>
  <sheetFormatPr baseColWidth="10" defaultColWidth="0" defaultRowHeight="15" zeroHeight="1" x14ac:dyDescent="0.25"/>
  <cols>
    <col min="1" max="1" width="7" customWidth="1"/>
    <col min="2" max="19" width="1.7109375" customWidth="1"/>
    <col min="20" max="20" width="2.140625" customWidth="1"/>
    <col min="21" max="85" width="1.7109375" customWidth="1"/>
    <col min="86" max="86" width="0.85546875" customWidth="1"/>
    <col min="87" max="16384" width="1.7109375" hidden="1"/>
  </cols>
  <sheetData>
    <row r="1" spans="21:85" ht="7.5" customHeight="1" x14ac:dyDescent="0.25"/>
    <row r="2" spans="21:85" x14ac:dyDescent="0.25">
      <c r="U2" s="129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1"/>
    </row>
    <row r="3" spans="21:85" x14ac:dyDescent="0.25">
      <c r="U3" s="132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33"/>
    </row>
    <row r="4" spans="21:85" x14ac:dyDescent="0.25">
      <c r="U4" s="132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33"/>
    </row>
    <row r="5" spans="21:85" x14ac:dyDescent="0.25">
      <c r="U5" s="132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33"/>
    </row>
    <row r="6" spans="21:85" x14ac:dyDescent="0.25">
      <c r="U6" s="132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33"/>
    </row>
    <row r="7" spans="21:85" x14ac:dyDescent="0.25">
      <c r="U7" s="132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33"/>
    </row>
    <row r="8" spans="21:85" x14ac:dyDescent="0.25">
      <c r="U8" s="132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33"/>
    </row>
    <row r="9" spans="21:85" x14ac:dyDescent="0.25">
      <c r="U9" s="132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33"/>
    </row>
    <row r="10" spans="21:85" x14ac:dyDescent="0.25">
      <c r="U10" s="132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33"/>
    </row>
    <row r="11" spans="21:85" x14ac:dyDescent="0.25">
      <c r="U11" s="132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33"/>
    </row>
    <row r="12" spans="21:85" x14ac:dyDescent="0.25">
      <c r="U12" s="132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33"/>
    </row>
    <row r="13" spans="21:85" x14ac:dyDescent="0.25">
      <c r="U13" s="132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33"/>
    </row>
    <row r="14" spans="21:85" x14ac:dyDescent="0.25">
      <c r="U14" s="132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33"/>
    </row>
    <row r="15" spans="21:85" x14ac:dyDescent="0.25">
      <c r="U15" s="132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33"/>
    </row>
    <row r="16" spans="21:85" x14ac:dyDescent="0.25">
      <c r="U16" s="132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33"/>
    </row>
    <row r="17" spans="21:85" x14ac:dyDescent="0.25">
      <c r="U17" s="132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33"/>
    </row>
    <row r="18" spans="21:85" x14ac:dyDescent="0.25">
      <c r="U18" s="132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33"/>
    </row>
    <row r="19" spans="21:85" x14ac:dyDescent="0.25">
      <c r="U19" s="134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6"/>
    </row>
    <row r="20" spans="21:85" ht="5.0999999999999996" customHeight="1" x14ac:dyDescent="0.25"/>
  </sheetData>
  <sheetProtection algorithmName="SHA-512" hashValue="TgjznfdzgP4XZR69ssxeUbjog6Pop34nBmtNY/+K5zXwaiY6I3VxNfhHRAOwWK9/3wEcm6shQs+xJYTL+uEqpA==" saltValue="geMl1ht8lZDtoWXtzmd5uA==" spinCount="100000" sheet="1" objects="1" scenarios="1" selectLockedCells="1" selectUnlockedCells="1"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B95D5-F61F-4B8A-B814-1673D38623C3}">
  <sheetPr>
    <tabColor rgb="FFC00000"/>
  </sheetPr>
  <dimension ref="A1:DS20"/>
  <sheetViews>
    <sheetView showGridLines="0" showRowColHeaders="0" zoomScaleNormal="100" workbookViewId="0">
      <selection activeCell="A13" sqref="A13"/>
    </sheetView>
  </sheetViews>
  <sheetFormatPr baseColWidth="10" defaultColWidth="0" defaultRowHeight="15" customHeight="1" zeroHeight="1" x14ac:dyDescent="0.25"/>
  <cols>
    <col min="1" max="1" width="7" customWidth="1"/>
    <col min="2" max="19" width="1.7109375" customWidth="1"/>
    <col min="20" max="20" width="2.140625" customWidth="1"/>
    <col min="21" max="85" width="1.7109375" customWidth="1"/>
    <col min="86" max="86" width="0.85546875" customWidth="1"/>
    <col min="87" max="123" width="0" hidden="1" customWidth="1"/>
    <col min="124" max="16384" width="1.7109375" hidden="1"/>
  </cols>
  <sheetData>
    <row r="1" spans="21:85" ht="7.5" customHeight="1" x14ac:dyDescent="0.25"/>
    <row r="2" spans="21:85" x14ac:dyDescent="0.25">
      <c r="U2" s="129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1"/>
    </row>
    <row r="3" spans="21:85" x14ac:dyDescent="0.25">
      <c r="U3" s="132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33"/>
    </row>
    <row r="4" spans="21:85" x14ac:dyDescent="0.25">
      <c r="U4" s="132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33"/>
    </row>
    <row r="5" spans="21:85" x14ac:dyDescent="0.25">
      <c r="U5" s="132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33"/>
    </row>
    <row r="6" spans="21:85" x14ac:dyDescent="0.25">
      <c r="U6" s="132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33"/>
    </row>
    <row r="7" spans="21:85" x14ac:dyDescent="0.25">
      <c r="U7" s="132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33"/>
    </row>
    <row r="8" spans="21:85" x14ac:dyDescent="0.25">
      <c r="U8" s="132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33"/>
    </row>
    <row r="9" spans="21:85" x14ac:dyDescent="0.25">
      <c r="U9" s="132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33"/>
    </row>
    <row r="10" spans="21:85" x14ac:dyDescent="0.25">
      <c r="U10" s="132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33"/>
    </row>
    <row r="11" spans="21:85" x14ac:dyDescent="0.25">
      <c r="U11" s="132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33"/>
    </row>
    <row r="12" spans="21:85" x14ac:dyDescent="0.25">
      <c r="U12" s="132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33"/>
    </row>
    <row r="13" spans="21:85" x14ac:dyDescent="0.25">
      <c r="U13" s="132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33"/>
    </row>
    <row r="14" spans="21:85" x14ac:dyDescent="0.25">
      <c r="U14" s="132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33"/>
    </row>
    <row r="15" spans="21:85" x14ac:dyDescent="0.25">
      <c r="U15" s="132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33"/>
    </row>
    <row r="16" spans="21:85" x14ac:dyDescent="0.25">
      <c r="U16" s="132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33"/>
    </row>
    <row r="17" spans="21:85" x14ac:dyDescent="0.25">
      <c r="U17" s="132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33"/>
    </row>
    <row r="18" spans="21:85" x14ac:dyDescent="0.25">
      <c r="U18" s="132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33"/>
    </row>
    <row r="19" spans="21:85" x14ac:dyDescent="0.25">
      <c r="U19" s="134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6"/>
    </row>
    <row r="20" spans="21:85" ht="5.0999999999999996" customHeight="1" x14ac:dyDescent="0.25"/>
  </sheetData>
  <sheetProtection algorithmName="SHA-512" hashValue="la24BuIuhdy9czsj5UhwG7qS8laZ2Q2CWuz+JxYKqrPLZ7tcqB11MTOZ0jF7yXrDu1TtLPVWc9A2l7jA/MkDKw==" saltValue="0NrTUhSOpIZl9aLBs8Fh3Q==" spinCount="100000" sheet="1" objects="1" scenarios="1" selectLockedCells="1" selectUnlockedCells="1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5CBF9-E80C-4FEB-B8E9-252CB6D373DF}">
  <sheetPr>
    <tabColor rgb="FFC00000"/>
  </sheetPr>
  <dimension ref="A1:DS20"/>
  <sheetViews>
    <sheetView showGridLines="0" showRowColHeaders="0" zoomScaleNormal="100" workbookViewId="0">
      <selection activeCell="A13" sqref="A13"/>
    </sheetView>
  </sheetViews>
  <sheetFormatPr baseColWidth="10" defaultColWidth="0" defaultRowHeight="15" customHeight="1" zeroHeight="1" x14ac:dyDescent="0.25"/>
  <cols>
    <col min="1" max="1" width="7" customWidth="1"/>
    <col min="2" max="19" width="1.7109375" customWidth="1"/>
    <col min="20" max="20" width="2.140625" customWidth="1"/>
    <col min="21" max="85" width="1.7109375" customWidth="1"/>
    <col min="86" max="86" width="0.85546875" customWidth="1"/>
    <col min="87" max="123" width="0" hidden="1" customWidth="1"/>
    <col min="124" max="16384" width="1.7109375" hidden="1"/>
  </cols>
  <sheetData>
    <row r="1" spans="21:85" ht="7.5" customHeight="1" x14ac:dyDescent="0.25"/>
    <row r="2" spans="21:85" x14ac:dyDescent="0.25">
      <c r="U2" s="129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1"/>
    </row>
    <row r="3" spans="21:85" x14ac:dyDescent="0.25">
      <c r="U3" s="132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33"/>
    </row>
    <row r="4" spans="21:85" x14ac:dyDescent="0.25">
      <c r="U4" s="132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33"/>
    </row>
    <row r="5" spans="21:85" x14ac:dyDescent="0.25">
      <c r="U5" s="132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33"/>
    </row>
    <row r="6" spans="21:85" x14ac:dyDescent="0.25">
      <c r="U6" s="132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33"/>
    </row>
    <row r="7" spans="21:85" x14ac:dyDescent="0.25">
      <c r="U7" s="132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33"/>
    </row>
    <row r="8" spans="21:85" x14ac:dyDescent="0.25">
      <c r="U8" s="132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33"/>
    </row>
    <row r="9" spans="21:85" x14ac:dyDescent="0.25">
      <c r="U9" s="132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33"/>
    </row>
    <row r="10" spans="21:85" x14ac:dyDescent="0.25">
      <c r="U10" s="132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33"/>
    </row>
    <row r="11" spans="21:85" x14ac:dyDescent="0.25">
      <c r="U11" s="132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33"/>
    </row>
    <row r="12" spans="21:85" x14ac:dyDescent="0.25">
      <c r="U12" s="132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33"/>
    </row>
    <row r="13" spans="21:85" x14ac:dyDescent="0.25">
      <c r="U13" s="132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33"/>
    </row>
    <row r="14" spans="21:85" x14ac:dyDescent="0.25">
      <c r="U14" s="132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33"/>
    </row>
    <row r="15" spans="21:85" x14ac:dyDescent="0.25">
      <c r="U15" s="132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33"/>
    </row>
    <row r="16" spans="21:85" x14ac:dyDescent="0.25">
      <c r="U16" s="132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33"/>
    </row>
    <row r="17" spans="21:85" x14ac:dyDescent="0.25">
      <c r="U17" s="132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33"/>
    </row>
    <row r="18" spans="21:85" x14ac:dyDescent="0.25">
      <c r="U18" s="132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33"/>
    </row>
    <row r="19" spans="21:85" x14ac:dyDescent="0.25">
      <c r="U19" s="134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6"/>
    </row>
    <row r="20" spans="21:85" ht="5.0999999999999996" customHeight="1" x14ac:dyDescent="0.25"/>
  </sheetData>
  <sheetProtection algorithmName="SHA-512" hashValue="Gtuql8VLXI/jEmVv4ekAcMztIGs86rh9fyJKXptGg4IB5Ua4tUKrceJdwOulvlMW4avJfolAXvKOized9+lWoA==" saltValue="4fA9N4qCdbwPRwbgXtUlAA==" spinCount="100000" sheet="1" objects="1" scenarios="1" selectLockedCells="1" selectUnlockedCells="1"/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D7A3F-C9A4-4C9A-BD79-B8671CED9546}">
  <sheetPr>
    <tabColor rgb="FFC00000"/>
  </sheetPr>
  <dimension ref="A1:DS20"/>
  <sheetViews>
    <sheetView showGridLines="0" showRowColHeaders="0" zoomScaleNormal="100" workbookViewId="0"/>
  </sheetViews>
  <sheetFormatPr baseColWidth="10" defaultColWidth="0" defaultRowHeight="15" customHeight="1" zeroHeight="1" x14ac:dyDescent="0.25"/>
  <cols>
    <col min="1" max="1" width="7" customWidth="1"/>
    <col min="2" max="19" width="1.7109375" customWidth="1"/>
    <col min="20" max="20" width="2.140625" customWidth="1"/>
    <col min="21" max="85" width="1.7109375" customWidth="1"/>
    <col min="86" max="86" width="0.85546875" customWidth="1"/>
    <col min="87" max="123" width="0" hidden="1" customWidth="1"/>
    <col min="124" max="16384" width="1.7109375" hidden="1"/>
  </cols>
  <sheetData>
    <row r="1" spans="21:85" ht="7.5" customHeight="1" x14ac:dyDescent="0.25"/>
    <row r="2" spans="21:85" x14ac:dyDescent="0.25">
      <c r="U2" s="129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1"/>
    </row>
    <row r="3" spans="21:85" x14ac:dyDescent="0.25">
      <c r="U3" s="132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33"/>
    </row>
    <row r="4" spans="21:85" x14ac:dyDescent="0.25">
      <c r="U4" s="132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33"/>
    </row>
    <row r="5" spans="21:85" x14ac:dyDescent="0.25">
      <c r="U5" s="132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33"/>
    </row>
    <row r="6" spans="21:85" x14ac:dyDescent="0.25">
      <c r="U6" s="132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33"/>
    </row>
    <row r="7" spans="21:85" x14ac:dyDescent="0.25">
      <c r="U7" s="132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33"/>
    </row>
    <row r="8" spans="21:85" x14ac:dyDescent="0.25">
      <c r="U8" s="132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33"/>
    </row>
    <row r="9" spans="21:85" x14ac:dyDescent="0.25">
      <c r="U9" s="132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33"/>
    </row>
    <row r="10" spans="21:85" x14ac:dyDescent="0.25">
      <c r="U10" s="132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33"/>
    </row>
    <row r="11" spans="21:85" x14ac:dyDescent="0.25">
      <c r="U11" s="132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33"/>
    </row>
    <row r="12" spans="21:85" x14ac:dyDescent="0.25">
      <c r="U12" s="132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33"/>
    </row>
    <row r="13" spans="21:85" x14ac:dyDescent="0.25">
      <c r="U13" s="132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33"/>
    </row>
    <row r="14" spans="21:85" x14ac:dyDescent="0.25">
      <c r="U14" s="132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33"/>
    </row>
    <row r="15" spans="21:85" x14ac:dyDescent="0.25">
      <c r="U15" s="132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33"/>
    </row>
    <row r="16" spans="21:85" x14ac:dyDescent="0.25">
      <c r="U16" s="132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33"/>
    </row>
    <row r="17" spans="21:85" x14ac:dyDescent="0.25">
      <c r="U17" s="132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33"/>
    </row>
    <row r="18" spans="21:85" x14ac:dyDescent="0.25">
      <c r="U18" s="132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33"/>
    </row>
    <row r="19" spans="21:85" x14ac:dyDescent="0.25">
      <c r="U19" s="134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6"/>
    </row>
    <row r="20" spans="21:85" ht="5.0999999999999996" customHeight="1" x14ac:dyDescent="0.25"/>
  </sheetData>
  <sheetProtection algorithmName="SHA-512" hashValue="9dZTU0dGglxD0oYq8pfjtbUmOi65YEZxg49jj9DxuEcr3P3+kW4V/ZB0MfU0gvvM2NX3MNXWgCxN8btRFp3IEg==" saltValue="gOBCPoDHpb9ggvuXWIa30Q==" spinCount="100000" sheet="1" objects="1" scenarios="1" selectLockedCells="1" selectUnlockedCells="1"/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B742F-D291-451D-93B9-310EE726D494}">
  <sheetPr>
    <tabColor rgb="FFC00000"/>
  </sheetPr>
  <dimension ref="A1:DS20"/>
  <sheetViews>
    <sheetView showGridLines="0" showRowColHeaders="0" zoomScaleNormal="100" workbookViewId="0"/>
  </sheetViews>
  <sheetFormatPr baseColWidth="10" defaultColWidth="0" defaultRowHeight="15" customHeight="1" zeroHeight="1" x14ac:dyDescent="0.25"/>
  <cols>
    <col min="1" max="1" width="7" customWidth="1"/>
    <col min="2" max="19" width="1.7109375" customWidth="1"/>
    <col min="20" max="20" width="2.140625" customWidth="1"/>
    <col min="21" max="85" width="1.7109375" customWidth="1"/>
    <col min="86" max="86" width="0.85546875" customWidth="1"/>
    <col min="87" max="123" width="0" hidden="1" customWidth="1"/>
    <col min="124" max="16384" width="1.7109375" hidden="1"/>
  </cols>
  <sheetData>
    <row r="1" spans="1:85" ht="7.5" customHeight="1" x14ac:dyDescent="0.25">
      <c r="A1" s="137"/>
    </row>
    <row r="2" spans="1:85" x14ac:dyDescent="0.25">
      <c r="U2" s="129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1"/>
    </row>
    <row r="3" spans="1:85" x14ac:dyDescent="0.25">
      <c r="U3" s="132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33"/>
    </row>
    <row r="4" spans="1:85" x14ac:dyDescent="0.25">
      <c r="U4" s="132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33"/>
    </row>
    <row r="5" spans="1:85" x14ac:dyDescent="0.25">
      <c r="U5" s="132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33"/>
    </row>
    <row r="6" spans="1:85" x14ac:dyDescent="0.25">
      <c r="U6" s="132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33"/>
    </row>
    <row r="7" spans="1:85" x14ac:dyDescent="0.25">
      <c r="U7" s="132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33"/>
    </row>
    <row r="8" spans="1:85" x14ac:dyDescent="0.25">
      <c r="U8" s="132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33"/>
    </row>
    <row r="9" spans="1:85" x14ac:dyDescent="0.25">
      <c r="U9" s="132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33"/>
    </row>
    <row r="10" spans="1:85" x14ac:dyDescent="0.25">
      <c r="U10" s="132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33"/>
    </row>
    <row r="11" spans="1:85" x14ac:dyDescent="0.25">
      <c r="U11" s="132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33"/>
    </row>
    <row r="12" spans="1:85" x14ac:dyDescent="0.25">
      <c r="U12" s="132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33"/>
    </row>
    <row r="13" spans="1:85" x14ac:dyDescent="0.25">
      <c r="U13" s="132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33"/>
    </row>
    <row r="14" spans="1:85" x14ac:dyDescent="0.25">
      <c r="U14" s="132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33"/>
    </row>
    <row r="15" spans="1:85" x14ac:dyDescent="0.25">
      <c r="U15" s="132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33"/>
    </row>
    <row r="16" spans="1:85" x14ac:dyDescent="0.25">
      <c r="U16" s="132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33"/>
    </row>
    <row r="17" spans="21:85" x14ac:dyDescent="0.25">
      <c r="U17" s="132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33"/>
    </row>
    <row r="18" spans="21:85" x14ac:dyDescent="0.25">
      <c r="U18" s="132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33"/>
    </row>
    <row r="19" spans="21:85" x14ac:dyDescent="0.25">
      <c r="U19" s="134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6"/>
    </row>
    <row r="20" spans="21:85" ht="5.0999999999999996" customHeight="1" x14ac:dyDescent="0.25"/>
  </sheetData>
  <sheetProtection algorithmName="SHA-512" hashValue="6nfnqBHh2ZmwcZINwyQsvYPZNmDn2lpOasi5aquU8onv8StIeL18FPvSnBZaDVx3sqDwvhJGFWzx/vvq+zvO9A==" saltValue="Y7W0QS9YxLnM5KF1QDKKwQ==" spinCount="100000" sheet="1" objects="1" scenarios="1" selectLockedCells="1" selectUnlockedCells="1"/>
  <pageMargins left="0.7" right="0.7" top="0.75" bottom="0.75" header="0.3" footer="0.3"/>
  <pageSetup paperSize="9" orientation="portrait" horizontalDpi="0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7B1CE-012A-475A-90FC-84669E8A879B}">
  <sheetPr>
    <tabColor rgb="FFC00000"/>
  </sheetPr>
  <dimension ref="A1:DS20"/>
  <sheetViews>
    <sheetView showGridLines="0" showRowColHeaders="0" zoomScaleNormal="100" workbookViewId="0">
      <selection activeCell="R1" sqref="R1"/>
    </sheetView>
  </sheetViews>
  <sheetFormatPr baseColWidth="10" defaultColWidth="0" defaultRowHeight="15" customHeight="1" zeroHeight="1" x14ac:dyDescent="0.25"/>
  <cols>
    <col min="1" max="1" width="7" customWidth="1"/>
    <col min="2" max="19" width="1.7109375" customWidth="1"/>
    <col min="20" max="20" width="2.140625" customWidth="1"/>
    <col min="21" max="85" width="1.7109375" customWidth="1"/>
    <col min="86" max="86" width="0.85546875" customWidth="1"/>
    <col min="87" max="123" width="0" hidden="1" customWidth="1"/>
    <col min="124" max="16384" width="1.7109375" hidden="1"/>
  </cols>
  <sheetData>
    <row r="1" spans="21:85" ht="7.5" customHeight="1" x14ac:dyDescent="0.25"/>
    <row r="2" spans="21:85" x14ac:dyDescent="0.25">
      <c r="U2" s="129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1"/>
    </row>
    <row r="3" spans="21:85" x14ac:dyDescent="0.25">
      <c r="U3" s="132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33"/>
    </row>
    <row r="4" spans="21:85" x14ac:dyDescent="0.25">
      <c r="U4" s="132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33"/>
    </row>
    <row r="5" spans="21:85" x14ac:dyDescent="0.25">
      <c r="U5" s="132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33"/>
    </row>
    <row r="6" spans="21:85" x14ac:dyDescent="0.25">
      <c r="U6" s="132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33"/>
    </row>
    <row r="7" spans="21:85" x14ac:dyDescent="0.25">
      <c r="U7" s="132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33"/>
    </row>
    <row r="8" spans="21:85" x14ac:dyDescent="0.25">
      <c r="U8" s="132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33"/>
    </row>
    <row r="9" spans="21:85" x14ac:dyDescent="0.25">
      <c r="U9" s="132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33"/>
    </row>
    <row r="10" spans="21:85" x14ac:dyDescent="0.25">
      <c r="U10" s="132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33"/>
    </row>
    <row r="11" spans="21:85" x14ac:dyDescent="0.25">
      <c r="U11" s="132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33"/>
    </row>
    <row r="12" spans="21:85" x14ac:dyDescent="0.25">
      <c r="U12" s="132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33"/>
    </row>
    <row r="13" spans="21:85" x14ac:dyDescent="0.25">
      <c r="U13" s="132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33"/>
    </row>
    <row r="14" spans="21:85" x14ac:dyDescent="0.25">
      <c r="U14" s="132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33"/>
    </row>
    <row r="15" spans="21:85" x14ac:dyDescent="0.25">
      <c r="U15" s="132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33"/>
    </row>
    <row r="16" spans="21:85" x14ac:dyDescent="0.25">
      <c r="U16" s="132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33"/>
    </row>
    <row r="17" spans="21:85" x14ac:dyDescent="0.25">
      <c r="U17" s="132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33"/>
    </row>
    <row r="18" spans="21:85" x14ac:dyDescent="0.25">
      <c r="U18" s="132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33"/>
    </row>
    <row r="19" spans="21:85" x14ac:dyDescent="0.25">
      <c r="U19" s="134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6"/>
    </row>
    <row r="20" spans="21:85" ht="5.0999999999999996" customHeight="1" x14ac:dyDescent="0.25"/>
  </sheetData>
  <sheetProtection algorithmName="SHA-512" hashValue="RICKhdgr4IqvC+T6puZbp3qcYE2aP4Me/SVafs5O5DdGQd+BJ2B4+NNm5jVq7eL6az97tt9WfCWYJPJ6WazJZg==" saltValue="0mljizMJWiP2dQmyMGYDmw==" spinCount="100000" sheet="1" objects="1" scenarios="1" selectLockedCells="1" selectUnlockedCell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C1B34-033A-408A-9D93-AB127A5F60B1}">
  <sheetPr>
    <tabColor rgb="FF00FFFF"/>
  </sheetPr>
  <dimension ref="A1:AQ86"/>
  <sheetViews>
    <sheetView showRowColHeaders="0" zoomScaleNormal="100" workbookViewId="0">
      <selection activeCell="C4" sqref="C4:D5"/>
    </sheetView>
  </sheetViews>
  <sheetFormatPr baseColWidth="10" defaultColWidth="0" defaultRowHeight="14.45" customHeight="1" zeroHeight="1" x14ac:dyDescent="0.25"/>
  <cols>
    <col min="1" max="1" width="7" style="1" customWidth="1"/>
    <col min="2" max="2" width="2.140625" customWidth="1"/>
    <col min="3" max="3" width="4.28515625" style="3" customWidth="1"/>
    <col min="4" max="4" width="8.28515625" style="3" customWidth="1"/>
    <col min="5" max="5" width="14.42578125" bestFit="1" customWidth="1"/>
    <col min="6" max="6" width="3.5703125" style="3" customWidth="1"/>
    <col min="7" max="7" width="5.42578125" style="3" customWidth="1"/>
    <col min="8" max="8" width="5.85546875" style="3" bestFit="1" customWidth="1"/>
    <col min="9" max="9" width="13.7109375" style="3" customWidth="1"/>
    <col min="10" max="10" width="16.42578125" bestFit="1" customWidth="1"/>
    <col min="11" max="11" width="2.140625" customWidth="1"/>
    <col min="12" max="12" width="14.5703125" style="3" customWidth="1"/>
    <col min="13" max="13" width="10.85546875" style="3" customWidth="1"/>
    <col min="14" max="14" width="15.7109375" customWidth="1"/>
    <col min="15" max="15" width="3.7109375" bestFit="1" customWidth="1"/>
    <col min="16" max="16" width="5.42578125" style="3" bestFit="1" customWidth="1"/>
    <col min="17" max="17" width="7" style="3" customWidth="1"/>
    <col min="18" max="18" width="10.42578125" style="3" bestFit="1" customWidth="1"/>
    <col min="19" max="19" width="15.5703125" customWidth="1"/>
    <col min="20" max="20" width="2.140625" customWidth="1"/>
    <col min="21" max="24" width="6" hidden="1" customWidth="1"/>
    <col min="25" max="25" width="13.7109375" hidden="1" customWidth="1"/>
    <col min="26" max="26" width="7.42578125" hidden="1" customWidth="1"/>
    <col min="27" max="27" width="11.28515625" style="3" hidden="1" customWidth="1"/>
    <col min="28" max="28" width="12.7109375" style="3" hidden="1" customWidth="1"/>
    <col min="29" max="29" width="12" style="3" hidden="1" customWidth="1"/>
    <col min="30" max="30" width="11.42578125" style="3" hidden="1" customWidth="1"/>
    <col min="31" max="31" width="12.140625" style="3" hidden="1" customWidth="1"/>
    <col min="32" max="33" width="11.5703125" hidden="1" customWidth="1"/>
    <col min="34" max="34" width="12.85546875" hidden="1" customWidth="1"/>
    <col min="35" max="35" width="14.5703125" hidden="1" customWidth="1"/>
    <col min="36" max="43" width="11.5703125" hidden="1" customWidth="1"/>
    <col min="44" max="16384" width="0.7109375" hidden="1"/>
  </cols>
  <sheetData>
    <row r="1" spans="1:40" ht="5.45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"/>
      <c r="V1" s="1"/>
      <c r="W1" s="1"/>
      <c r="X1" s="1"/>
      <c r="Y1" s="1"/>
      <c r="Z1" s="1"/>
    </row>
    <row r="2" spans="1:40" ht="15" hidden="1" customHeight="1" x14ac:dyDescent="0.3">
      <c r="B2" s="4"/>
      <c r="C2" s="5"/>
      <c r="D2" s="6" t="s">
        <v>0</v>
      </c>
      <c r="E2" s="6"/>
      <c r="F2" s="7"/>
      <c r="G2" s="7"/>
      <c r="H2" s="7"/>
      <c r="I2" s="7"/>
      <c r="J2" s="8"/>
      <c r="K2" s="8"/>
      <c r="L2" s="8"/>
      <c r="M2" s="8"/>
      <c r="N2" s="9"/>
      <c r="O2" s="6"/>
      <c r="P2" s="7"/>
      <c r="Q2" s="7"/>
      <c r="R2" s="7"/>
      <c r="S2" s="8"/>
      <c r="T2" s="4"/>
      <c r="U2" s="1"/>
      <c r="V2" s="1"/>
      <c r="W2" s="1"/>
      <c r="X2" s="1"/>
      <c r="Y2" s="1"/>
      <c r="Z2" s="1"/>
    </row>
    <row r="3" spans="1:40" ht="4.9000000000000004" customHeight="1" x14ac:dyDescent="0.25">
      <c r="B3" s="4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4"/>
      <c r="U3" s="1"/>
      <c r="V3" s="1"/>
      <c r="W3" s="1"/>
      <c r="X3" s="1"/>
      <c r="Y3" s="1"/>
      <c r="Z3" s="1"/>
    </row>
    <row r="4" spans="1:40" s="17" customFormat="1" ht="15.75" customHeight="1" x14ac:dyDescent="0.25">
      <c r="A4" s="11"/>
      <c r="B4" s="12"/>
      <c r="C4" s="147" t="s">
        <v>39</v>
      </c>
      <c r="D4" s="147"/>
      <c r="E4" s="148"/>
      <c r="F4" s="13"/>
      <c r="G4" s="14"/>
      <c r="H4" s="14"/>
      <c r="I4" s="14"/>
      <c r="J4" s="14"/>
      <c r="K4" s="15"/>
      <c r="L4" s="10"/>
      <c r="M4" s="10"/>
      <c r="N4" s="10"/>
      <c r="O4" s="15"/>
      <c r="P4" s="150" t="s">
        <v>2</v>
      </c>
      <c r="Q4" s="150"/>
      <c r="R4" s="150"/>
      <c r="S4" s="150"/>
      <c r="T4" s="12"/>
      <c r="U4" s="11"/>
      <c r="V4" s="11"/>
      <c r="W4" s="11"/>
      <c r="X4" s="11"/>
      <c r="Y4" s="11"/>
      <c r="Z4" s="11"/>
      <c r="AA4" s="16"/>
      <c r="AB4" s="16"/>
      <c r="AC4" s="16"/>
      <c r="AD4" s="16"/>
      <c r="AE4" s="16"/>
    </row>
    <row r="5" spans="1:40" s="17" customFormat="1" ht="18.75" customHeight="1" x14ac:dyDescent="0.25">
      <c r="A5" s="11"/>
      <c r="B5" s="12"/>
      <c r="C5" s="147"/>
      <c r="D5" s="147"/>
      <c r="E5" s="149"/>
      <c r="F5" s="13"/>
      <c r="G5" s="151" t="str">
        <f>VLOOKUP(C4,AG43:AH46,2,1)</f>
        <v>Al sistema híbrido</v>
      </c>
      <c r="H5" s="152"/>
      <c r="I5" s="153"/>
      <c r="J5" s="139">
        <f>IF(C4=AG46,AL40,VLOOKUP(C4,AG43:AH45,2,1)*E4)</f>
        <v>0</v>
      </c>
      <c r="K5" s="13"/>
      <c r="L5" s="10"/>
      <c r="M5" s="10"/>
      <c r="N5" s="10"/>
      <c r="O5" s="13"/>
      <c r="P5" s="154" t="s">
        <v>3</v>
      </c>
      <c r="Q5" s="155"/>
      <c r="R5" s="156" t="s">
        <v>68</v>
      </c>
      <c r="S5" s="157"/>
      <c r="T5" s="12"/>
      <c r="U5" s="11"/>
      <c r="V5" s="11"/>
      <c r="W5" s="11"/>
      <c r="X5" s="11"/>
      <c r="Y5" s="11"/>
      <c r="Z5" s="11"/>
      <c r="AA5" s="17" t="str">
        <f>P7</f>
        <v/>
      </c>
      <c r="AB5" s="16"/>
      <c r="AC5" s="16"/>
      <c r="AD5" s="16"/>
      <c r="AE5" s="16"/>
      <c r="AL5" s="16"/>
    </row>
    <row r="6" spans="1:40" ht="5.0999999999999996" customHeight="1" thickBot="1" x14ac:dyDescent="0.3">
      <c r="B6" s="4"/>
      <c r="C6" s="13"/>
      <c r="D6" s="13"/>
      <c r="E6" s="15"/>
      <c r="F6" s="18"/>
      <c r="G6" s="10"/>
      <c r="H6" s="10"/>
      <c r="I6" s="10"/>
      <c r="J6" s="10"/>
      <c r="K6" s="15"/>
      <c r="L6" s="15"/>
      <c r="M6" s="15"/>
      <c r="N6" s="15"/>
      <c r="O6" s="15"/>
      <c r="P6" s="13"/>
      <c r="Q6" s="13"/>
      <c r="R6" s="13"/>
      <c r="S6" s="13"/>
      <c r="T6" s="4"/>
      <c r="AA6"/>
      <c r="AB6"/>
      <c r="AC6"/>
      <c r="AD6"/>
      <c r="AE6"/>
    </row>
    <row r="7" spans="1:40" ht="15.75" thickBot="1" x14ac:dyDescent="0.3">
      <c r="B7" s="4"/>
      <c r="C7" s="19" t="s">
        <v>5</v>
      </c>
      <c r="D7" s="20" t="s">
        <v>6</v>
      </c>
      <c r="E7" s="19" t="s">
        <v>7</v>
      </c>
      <c r="F7" s="13"/>
      <c r="G7" s="158" t="s">
        <v>8</v>
      </c>
      <c r="H7" s="159"/>
      <c r="I7" s="159"/>
      <c r="J7" s="160"/>
      <c r="K7" s="15"/>
      <c r="L7" s="161" t="s">
        <v>9</v>
      </c>
      <c r="M7" s="162"/>
      <c r="N7" s="163"/>
      <c r="O7" s="21"/>
      <c r="P7" s="161" t="str">
        <f>IF(AND(C4=AG45,D9&lt;&gt;"",E4&lt;&gt;"",E4&gt;99),"FORMACIÓN DE EQUIPO",IF(AND(C4=AG43,D9&lt;&gt;"",E4&lt;&gt;""),"CLIENTE",IF(AND(C4=AG44,D9&lt;&gt;"",E4&lt;&gt;""),"FORMACIÓN DE EQUIPO",IF(AND(C4=AG45,D9&lt;&gt;"",E4&lt;&gt;""),"PATROCINIO",""))))</f>
        <v/>
      </c>
      <c r="Q7" s="162"/>
      <c r="R7" s="162"/>
      <c r="S7" s="163"/>
      <c r="T7" s="4"/>
      <c r="AA7" s="22">
        <f>SUM(AA9:AA20)</f>
        <v>0</v>
      </c>
      <c r="AB7" s="22">
        <f>SUM(AB9:AB20)</f>
        <v>0</v>
      </c>
      <c r="AC7"/>
      <c r="AD7"/>
      <c r="AE7"/>
    </row>
    <row r="8" spans="1:40" ht="3" customHeight="1" x14ac:dyDescent="0.25">
      <c r="B8" s="4"/>
      <c r="C8" s="23"/>
      <c r="D8" s="24"/>
      <c r="E8" s="25">
        <v>1</v>
      </c>
      <c r="F8" s="13"/>
      <c r="G8" s="23"/>
      <c r="H8" s="26"/>
      <c r="I8" s="26"/>
      <c r="J8" s="27"/>
      <c r="K8" s="15"/>
      <c r="L8" s="28"/>
      <c r="M8" s="29"/>
      <c r="N8" s="30"/>
      <c r="O8" s="21"/>
      <c r="P8" s="23"/>
      <c r="Q8" s="26"/>
      <c r="R8" s="26"/>
      <c r="S8" s="27"/>
      <c r="T8" s="4"/>
      <c r="AA8"/>
      <c r="AB8"/>
      <c r="AC8"/>
      <c r="AD8"/>
      <c r="AE8"/>
    </row>
    <row r="9" spans="1:40" ht="15" x14ac:dyDescent="0.25">
      <c r="B9" s="4"/>
      <c r="C9" s="31">
        <v>1</v>
      </c>
      <c r="D9" s="32"/>
      <c r="E9" s="33">
        <f>IFERROR(D9*E8,"")</f>
        <v>0</v>
      </c>
      <c r="F9" s="21" t="str">
        <f>IF($E$9=0,"","1ª")</f>
        <v/>
      </c>
      <c r="G9" s="34" t="str">
        <f>IF(E9=0,"",HLOOKUP($E$24,$AA$39:AE46,2,1))</f>
        <v/>
      </c>
      <c r="H9" s="35" t="str">
        <f>IF(E9=0,"",($J$5*G9))</f>
        <v/>
      </c>
      <c r="I9" s="36" t="str">
        <f t="shared" ref="I9:I15" si="0">IFERROR(H9*E9,"")</f>
        <v/>
      </c>
      <c r="J9" s="37" t="str">
        <f>IF(E9=0,"",E9*H9*$AA$35)</f>
        <v/>
      </c>
      <c r="K9" s="15"/>
      <c r="L9" s="38" t="s">
        <v>10</v>
      </c>
      <c r="M9" s="39" t="str">
        <f>IFERROR(IF(E9=0,"",VLOOKUP(N13,AH12:AK20,4,1)),"")</f>
        <v/>
      </c>
      <c r="N9" s="40" t="s">
        <v>11</v>
      </c>
      <c r="O9" s="21" t="str">
        <f>IF(D9&lt;1,"","1ª")</f>
        <v/>
      </c>
      <c r="P9" s="34" t="str">
        <f>IFERROR(HLOOKUP($P$7,$AB$68:$AD$73,2,1),"")</f>
        <v/>
      </c>
      <c r="Q9" s="35" t="str">
        <f>IF(D9&gt;0,($E$4*P9),"")</f>
        <v/>
      </c>
      <c r="R9" s="36" t="str">
        <f>IFERROR(Q9*E9,"")</f>
        <v/>
      </c>
      <c r="S9" s="37" t="str">
        <f>IF(E9=0,"",E9*Q9*$AA$35)</f>
        <v/>
      </c>
      <c r="T9" s="4"/>
      <c r="Z9" t="s">
        <v>12</v>
      </c>
      <c r="AA9" s="3">
        <f>IF(ISEVEN(D9),AB9,AB9+1)</f>
        <v>0</v>
      </c>
      <c r="AB9" s="3">
        <f>ROUNDDOWN(D9/2,0)</f>
        <v>0</v>
      </c>
      <c r="AC9"/>
      <c r="AD9"/>
      <c r="AE9"/>
    </row>
    <row r="10" spans="1:40" ht="15.75" thickBot="1" x14ac:dyDescent="0.3">
      <c r="B10" s="4"/>
      <c r="C10" s="31">
        <v>2</v>
      </c>
      <c r="D10" s="32"/>
      <c r="E10" s="41">
        <f t="shared" ref="E10:E20" si="1">D10*E9</f>
        <v>0</v>
      </c>
      <c r="F10" s="21" t="str">
        <f>IF($E$9=0,"","2ª")</f>
        <v/>
      </c>
      <c r="G10" s="34" t="str">
        <f>IF(E9=0,"",HLOOKUP($E$24,$AA$39:AE47,3,1))</f>
        <v/>
      </c>
      <c r="H10" s="35" t="str">
        <f t="shared" ref="H10:H11" si="2">IF(E10=0,"",($J$5*G10))</f>
        <v/>
      </c>
      <c r="I10" s="36" t="str">
        <f t="shared" si="0"/>
        <v/>
      </c>
      <c r="J10" s="37" t="str">
        <f>IF(E10=0,"",E10*H10*$AA$35)</f>
        <v/>
      </c>
      <c r="K10" s="15"/>
      <c r="L10" s="42">
        <f>SUM(AA9:AA20)</f>
        <v>0</v>
      </c>
      <c r="M10" s="36" t="s">
        <v>13</v>
      </c>
      <c r="N10" s="43">
        <f>SUM(AB9:AB20)</f>
        <v>0</v>
      </c>
      <c r="O10" s="21" t="str">
        <f>IF(AND($E$4&gt;0,$D$9&gt;0,P10&gt;0),"2ª","")</f>
        <v/>
      </c>
      <c r="P10" s="34">
        <f>IFERROR(HLOOKUP($P$7,$AB$68:$AD$73,3,1),0)</f>
        <v>0</v>
      </c>
      <c r="Q10" s="35">
        <f>IF(AND(E10&gt;0,$P$7="Formación de equipo",$R$5="Pre elite",$E$4&gt;100),100*P10,IF(AND($P$7="FORMACIÓN DE EQUIPO",$R$5="DESARROLLADOR"),0,IF(E10&gt;0,$E$4*P10,0)))</f>
        <v>0</v>
      </c>
      <c r="R10" s="36">
        <f>IFERROR(Q10*E10,"")</f>
        <v>0</v>
      </c>
      <c r="S10" s="37" t="str">
        <f>IF(E10=0,"",E10*Q10*$AA$35)</f>
        <v/>
      </c>
      <c r="T10" s="4"/>
      <c r="Z10" t="s">
        <v>14</v>
      </c>
      <c r="AA10" s="3">
        <f t="shared" ref="AA10:AA20" si="3">AA9*D10</f>
        <v>0</v>
      </c>
      <c r="AB10" s="3">
        <f t="shared" ref="AB10:AB20" si="4">AB9*D10</f>
        <v>0</v>
      </c>
      <c r="AC10"/>
      <c r="AD10"/>
      <c r="AE10"/>
    </row>
    <row r="11" spans="1:40" ht="15" x14ac:dyDescent="0.25">
      <c r="B11" s="4"/>
      <c r="C11" s="31">
        <v>3</v>
      </c>
      <c r="D11" s="32"/>
      <c r="E11" s="41">
        <f t="shared" si="1"/>
        <v>0</v>
      </c>
      <c r="F11" s="21" t="str">
        <f>IF($E$9=0,"","3ª")</f>
        <v/>
      </c>
      <c r="G11" s="34" t="str">
        <f>IF(E9=0,"",HLOOKUP($E$24,$AA$39:AE46,4,1))</f>
        <v/>
      </c>
      <c r="H11" s="35" t="str">
        <f t="shared" si="2"/>
        <v/>
      </c>
      <c r="I11" s="36" t="str">
        <f t="shared" si="0"/>
        <v/>
      </c>
      <c r="J11" s="37" t="str">
        <f>IF(E11=0,"",E11*H11*$AA$35)</f>
        <v/>
      </c>
      <c r="K11" s="15"/>
      <c r="L11" s="44">
        <f>IF(AND($P$7="FORMACIÓN DE EQUIPO",$R$5="BÁSICO"),"",L10*J5)</f>
        <v>0</v>
      </c>
      <c r="M11" s="45" t="s">
        <v>15</v>
      </c>
      <c r="N11" s="46">
        <f>IF(AND(P7="FORMACIÓN DE EQUIPO",R5="DESARROLLADOR"),"",N13)</f>
        <v>0</v>
      </c>
      <c r="O11" s="21" t="str">
        <f>IF(AND($E$4&gt;0,$D$9&gt;0,P11&gt;0),"3ª","")</f>
        <v/>
      </c>
      <c r="P11" s="34">
        <f>IFERROR(HLOOKUP($P$7,$AB$68:$AD$73,4,1),0)</f>
        <v>0</v>
      </c>
      <c r="Q11" s="35">
        <f>IF(AND(E11&gt;0,$P$7="Formación de equipo",$R$5="Pre elite",$E$4&gt;100),100*P11,IF(AND($P$7="FORMACIÓN DE EQUIPO",$R$5="DESARROLLADOR"),0,IF(E11&gt;0,$E$4*P11,0)))</f>
        <v>0</v>
      </c>
      <c r="R11" s="36">
        <f>IFERROR(Q11*E11,"")</f>
        <v>0</v>
      </c>
      <c r="S11" s="37" t="str">
        <f>IF(E11=0,"",E11*Q11*$AA$35)</f>
        <v/>
      </c>
      <c r="T11" s="4"/>
      <c r="Z11" t="s">
        <v>16</v>
      </c>
      <c r="AA11" s="3">
        <f t="shared" si="3"/>
        <v>0</v>
      </c>
      <c r="AB11" s="3">
        <f t="shared" si="4"/>
        <v>0</v>
      </c>
      <c r="AC11"/>
      <c r="AD11"/>
      <c r="AE11"/>
      <c r="AH11" s="47" t="s">
        <v>17</v>
      </c>
      <c r="AI11" s="48" t="s">
        <v>18</v>
      </c>
      <c r="AJ11" s="49" t="s">
        <v>19</v>
      </c>
      <c r="AK11" s="48" t="s">
        <v>20</v>
      </c>
      <c r="AN11" t="s">
        <v>21</v>
      </c>
    </row>
    <row r="12" spans="1:40" ht="15" x14ac:dyDescent="0.25">
      <c r="B12" s="4"/>
      <c r="C12" s="31">
        <v>4</v>
      </c>
      <c r="D12" s="32"/>
      <c r="E12" s="41">
        <f t="shared" si="1"/>
        <v>0</v>
      </c>
      <c r="F12" s="21" t="str">
        <f>IF(E24&gt;=AB39,"4ª","")</f>
        <v/>
      </c>
      <c r="G12" s="34">
        <f>IF(F12&gt;0,HLOOKUP($E$24,$AA$39:AE46,5,1),"")</f>
        <v>0</v>
      </c>
      <c r="H12" s="35" t="str">
        <f>IF(D12&gt;0,G12*$J$5,"")</f>
        <v/>
      </c>
      <c r="I12" s="36" t="str">
        <f t="shared" si="0"/>
        <v/>
      </c>
      <c r="J12" s="37" t="str">
        <f>IF(AND(E12&gt;0,F12="4ª"),E12*H12*$AA$35,"")</f>
        <v/>
      </c>
      <c r="K12" s="15"/>
      <c r="L12" s="50"/>
      <c r="M12" s="51"/>
      <c r="N12" s="52" t="e">
        <f>N9*J4</f>
        <v>#VALUE!</v>
      </c>
      <c r="O12" s="21" t="str">
        <f>IF(AND($E$4&gt;0,$D$9&gt;0,P12&gt;0),"4ª","")</f>
        <v/>
      </c>
      <c r="P12" s="34">
        <f>IFERROR(HLOOKUP($P$7,$AB$68:$AD$73,5,1),0)</f>
        <v>0</v>
      </c>
      <c r="Q12" s="35">
        <f>IF(AND(E12&gt;0,$P$7="Formación de equipo",$R$5="Pre elite",$E$4&gt;100),100*P12,IF(AND($P$7="FORMACIÓN DE EQUIPO",$R$5="DESARROLLADOR"),0,IF(E12&gt;0,$E$4*P12,0)))</f>
        <v>0</v>
      </c>
      <c r="R12" s="36">
        <f>IFERROR(Q12*E12,"")</f>
        <v>0</v>
      </c>
      <c r="S12" s="37" t="str">
        <f>IF(E12=0,"",E12*Q12*$AA$35)</f>
        <v/>
      </c>
      <c r="T12" s="4"/>
      <c r="Z12" t="s">
        <v>22</v>
      </c>
      <c r="AA12" s="3">
        <f t="shared" si="3"/>
        <v>0</v>
      </c>
      <c r="AB12" s="3">
        <f t="shared" si="4"/>
        <v>0</v>
      </c>
      <c r="AC12"/>
      <c r="AD12"/>
      <c r="AE12"/>
      <c r="AH12" s="53">
        <v>1</v>
      </c>
      <c r="AI12" s="54">
        <f>AJ13/AK12</f>
        <v>60000</v>
      </c>
      <c r="AJ12" s="55"/>
      <c r="AK12" s="56">
        <v>0.24</v>
      </c>
      <c r="AL12" s="57">
        <f>IF($AD$35="Mensual",AN12*4,AN12)</f>
        <v>14400</v>
      </c>
      <c r="AN12" s="57">
        <f>AK50</f>
        <v>3600</v>
      </c>
    </row>
    <row r="13" spans="1:40" ht="15.75" thickBot="1" x14ac:dyDescent="0.3">
      <c r="B13" s="4"/>
      <c r="C13" s="31">
        <v>5</v>
      </c>
      <c r="D13" s="32"/>
      <c r="E13" s="41">
        <f t="shared" si="1"/>
        <v>0</v>
      </c>
      <c r="F13" s="21" t="str">
        <f>IF(E24&gt;=AC39,"5ª","")</f>
        <v/>
      </c>
      <c r="G13" s="34">
        <f>IF(F13&gt;0,HLOOKUP($E$24,$AA$39:AE50,6,1),"")</f>
        <v>0</v>
      </c>
      <c r="H13" s="35" t="str">
        <f>IF(D13&gt;0,G13*$J$5,"")</f>
        <v/>
      </c>
      <c r="I13" s="36" t="str">
        <f t="shared" si="0"/>
        <v/>
      </c>
      <c r="J13" s="37" t="str">
        <f>IF(AND(E13&gt;0,F13="5ª"),E13*H13*$AA$35,"")</f>
        <v/>
      </c>
      <c r="K13" s="15"/>
      <c r="L13" s="50"/>
      <c r="M13" s="51"/>
      <c r="N13" s="52">
        <f>N10*J5</f>
        <v>0</v>
      </c>
      <c r="O13" s="21" t="str">
        <f>IF(AND($E$4&gt;0,$D$9&gt;0,P13&gt;0),"5ª","")</f>
        <v/>
      </c>
      <c r="P13" s="34">
        <f>IFERROR(HLOOKUP($P$7,$AB$68:$AD$73,6,1),0)</f>
        <v>0</v>
      </c>
      <c r="Q13" s="35">
        <f>IF(AND(E13&gt;0,$P$7="Formación de equipo",$R$5="Pre elite",$E$4&gt;100),100*P13,IF(AND($P$7="FORMACIÓN DE EQUIPO",$R$5="DESARROLLADOR"),0,IF(E13&gt;0,$E$4*P13,0)))</f>
        <v>0</v>
      </c>
      <c r="R13" s="36">
        <f>IFERROR(Q13*E13,"")</f>
        <v>0</v>
      </c>
      <c r="S13" s="37" t="str">
        <f>IF(E13=0,"",E13*Q13*$AA$35)</f>
        <v/>
      </c>
      <c r="T13" s="4"/>
      <c r="W13" s="58"/>
      <c r="AA13" s="3">
        <f t="shared" si="3"/>
        <v>0</v>
      </c>
      <c r="AB13" s="3">
        <f t="shared" si="4"/>
        <v>0</v>
      </c>
      <c r="AC13"/>
      <c r="AD13"/>
      <c r="AE13" s="59"/>
      <c r="AF13" s="60"/>
      <c r="AH13" s="53">
        <f t="shared" ref="AH13:AH20" si="5">AI12+1</f>
        <v>60001</v>
      </c>
      <c r="AI13" s="54">
        <f>AJ13/AK14</f>
        <v>120000</v>
      </c>
      <c r="AJ13" s="57">
        <f>AL12</f>
        <v>14400</v>
      </c>
      <c r="AK13" s="61">
        <f>AK14</f>
        <v>0.12</v>
      </c>
    </row>
    <row r="14" spans="1:40" ht="15.75" thickBot="1" x14ac:dyDescent="0.3">
      <c r="B14" s="4"/>
      <c r="C14" s="31">
        <v>6</v>
      </c>
      <c r="D14" s="32"/>
      <c r="E14" s="41">
        <f t="shared" si="1"/>
        <v>0</v>
      </c>
      <c r="F14" s="21" t="str">
        <f>IF(E24&gt;=AD39,"6ª","")</f>
        <v/>
      </c>
      <c r="G14" s="34">
        <f>IF(F14&gt;0,HLOOKUP($E$24,$AA$39:AE51,7,1),"")</f>
        <v>0</v>
      </c>
      <c r="H14" s="35" t="str">
        <f>IF(D14&gt;0,G14*$J$5,"")</f>
        <v/>
      </c>
      <c r="I14" s="36" t="str">
        <f t="shared" si="0"/>
        <v/>
      </c>
      <c r="J14" s="37" t="str">
        <f>IF(AND(E14&gt;0,F14="6ª"),E14*H14*$AA$35,"")</f>
        <v/>
      </c>
      <c r="K14" s="15"/>
      <c r="L14" s="62" t="str">
        <f>IF(M14&lt;&gt;"","PP Generados","")</f>
        <v/>
      </c>
      <c r="M14" s="63" t="str">
        <f>IFERROR(IF(N11=0,"",N11*M9),"")</f>
        <v/>
      </c>
      <c r="N14" s="64" t="str">
        <f>IFERROR(M14*AA35,"")</f>
        <v/>
      </c>
      <c r="O14" s="21"/>
      <c r="P14" s="65"/>
      <c r="Q14" s="66"/>
      <c r="R14" s="66"/>
      <c r="S14" s="67"/>
      <c r="T14" s="4"/>
      <c r="Y14" s="68"/>
      <c r="AA14" s="3">
        <f t="shared" si="3"/>
        <v>0</v>
      </c>
      <c r="AB14" s="3">
        <f t="shared" si="4"/>
        <v>0</v>
      </c>
      <c r="AC14"/>
      <c r="AD14"/>
      <c r="AE14" s="59"/>
      <c r="AF14" s="60"/>
      <c r="AH14" s="53">
        <f t="shared" si="5"/>
        <v>120001</v>
      </c>
      <c r="AI14" s="54">
        <f>AJ15/AK14</f>
        <v>400000</v>
      </c>
      <c r="AJ14" s="55"/>
      <c r="AK14" s="56">
        <v>0.12</v>
      </c>
      <c r="AL14" s="57">
        <f>IF($AD$35="Mensual",AN14*4,AN14)</f>
        <v>48000</v>
      </c>
      <c r="AN14" s="57">
        <f>AK52</f>
        <v>12000</v>
      </c>
    </row>
    <row r="15" spans="1:40" ht="15" x14ac:dyDescent="0.25">
      <c r="B15" s="4"/>
      <c r="C15" s="31">
        <v>7</v>
      </c>
      <c r="D15" s="32"/>
      <c r="E15" s="69">
        <f t="shared" si="1"/>
        <v>0</v>
      </c>
      <c r="F15" s="21" t="str">
        <f>IF(E24&gt;=AE39,"7ª","")</f>
        <v/>
      </c>
      <c r="G15" s="34">
        <f>IF(F15&gt;0,HLOOKUP($E$24,$AA$39:AE52,8,1),"")</f>
        <v>0</v>
      </c>
      <c r="H15" s="35" t="str">
        <f>IF(D15&gt;0,G15*$J$5,"")</f>
        <v/>
      </c>
      <c r="I15" s="36" t="str">
        <f t="shared" si="0"/>
        <v/>
      </c>
      <c r="J15" s="37" t="str">
        <f>IF(AND(E15&gt;0,F15="7ª"),E15*H15*$AA$35,"")</f>
        <v/>
      </c>
      <c r="K15" s="15"/>
      <c r="L15" s="164" t="str">
        <f>IF(L22&gt;M14,"Protección de Transición","")</f>
        <v/>
      </c>
      <c r="M15" s="165"/>
      <c r="N15" s="166"/>
      <c r="O15" s="21"/>
      <c r="P15" s="65"/>
      <c r="Q15" s="66"/>
      <c r="R15" s="66"/>
      <c r="S15" s="67"/>
      <c r="T15" s="4"/>
      <c r="AA15" s="3">
        <f t="shared" si="3"/>
        <v>0</v>
      </c>
      <c r="AB15" s="3">
        <f t="shared" si="4"/>
        <v>0</v>
      </c>
      <c r="AC15"/>
      <c r="AD15"/>
      <c r="AE15"/>
      <c r="AF15" s="60"/>
      <c r="AH15" s="53">
        <f t="shared" si="5"/>
        <v>400001</v>
      </c>
      <c r="AI15" s="54">
        <f>AJ15/AK16</f>
        <v>800000</v>
      </c>
      <c r="AJ15" s="57">
        <f>AL14</f>
        <v>48000</v>
      </c>
      <c r="AK15" s="61">
        <f>AK16</f>
        <v>0.06</v>
      </c>
    </row>
    <row r="16" spans="1:40" ht="15" hidden="1" customHeight="1" x14ac:dyDescent="0.25">
      <c r="B16" s="4"/>
      <c r="C16" s="70">
        <v>8</v>
      </c>
      <c r="D16" s="71"/>
      <c r="E16" s="69">
        <f t="shared" si="1"/>
        <v>0</v>
      </c>
      <c r="F16" s="72"/>
      <c r="G16" s="73"/>
      <c r="H16" s="74"/>
      <c r="I16" s="74"/>
      <c r="J16" s="75"/>
      <c r="K16" s="15"/>
      <c r="L16" s="76"/>
      <c r="M16" s="77"/>
      <c r="N16" s="78"/>
      <c r="O16" s="21"/>
      <c r="P16" s="73"/>
      <c r="Q16" s="74"/>
      <c r="R16" s="74"/>
      <c r="S16" s="75"/>
      <c r="T16" s="4"/>
      <c r="AA16" s="3">
        <f t="shared" si="3"/>
        <v>0</v>
      </c>
      <c r="AB16" s="3">
        <f t="shared" si="4"/>
        <v>0</v>
      </c>
      <c r="AC16"/>
      <c r="AD16"/>
      <c r="AE16"/>
      <c r="AH16" s="53">
        <f t="shared" si="5"/>
        <v>800001</v>
      </c>
      <c r="AI16" s="54">
        <f>AJ17/AK16</f>
        <v>8000000</v>
      </c>
      <c r="AJ16" s="55"/>
      <c r="AK16" s="56">
        <v>0.06</v>
      </c>
      <c r="AL16" s="57">
        <f>IF($AD$35="Mensual",AN16*4,AN16)</f>
        <v>480000</v>
      </c>
      <c r="AN16" s="57">
        <f>AK54</f>
        <v>120000</v>
      </c>
    </row>
    <row r="17" spans="1:40" ht="15" hidden="1" customHeight="1" x14ac:dyDescent="0.25">
      <c r="B17" s="4"/>
      <c r="C17" s="70">
        <v>9</v>
      </c>
      <c r="D17" s="71"/>
      <c r="E17" s="69">
        <f t="shared" si="1"/>
        <v>0</v>
      </c>
      <c r="F17" s="72"/>
      <c r="G17" s="73"/>
      <c r="H17" s="79"/>
      <c r="I17" s="79"/>
      <c r="J17" s="75"/>
      <c r="K17" s="15"/>
      <c r="L17" s="76"/>
      <c r="M17" s="77"/>
      <c r="N17" s="78"/>
      <c r="O17" s="21"/>
      <c r="P17" s="73"/>
      <c r="Q17" s="79"/>
      <c r="R17" s="79"/>
      <c r="S17" s="75"/>
      <c r="T17" s="4"/>
      <c r="AA17" s="3">
        <f t="shared" si="3"/>
        <v>0</v>
      </c>
      <c r="AB17" s="3">
        <f t="shared" si="4"/>
        <v>0</v>
      </c>
      <c r="AC17"/>
      <c r="AD17"/>
      <c r="AE17"/>
      <c r="AH17" s="53">
        <f t="shared" si="5"/>
        <v>8000001</v>
      </c>
      <c r="AI17" s="54">
        <f>AJ17/AK18</f>
        <v>48000000</v>
      </c>
      <c r="AJ17" s="57">
        <f>AL16</f>
        <v>480000</v>
      </c>
      <c r="AK17" s="61">
        <f>AK18</f>
        <v>0.01</v>
      </c>
    </row>
    <row r="18" spans="1:40" ht="15" hidden="1" customHeight="1" x14ac:dyDescent="0.25">
      <c r="B18" s="4"/>
      <c r="C18" s="70">
        <v>10</v>
      </c>
      <c r="D18" s="71"/>
      <c r="E18" s="69">
        <f t="shared" si="1"/>
        <v>0</v>
      </c>
      <c r="F18" s="72"/>
      <c r="G18" s="73"/>
      <c r="H18" s="79"/>
      <c r="I18" s="79"/>
      <c r="J18" s="75"/>
      <c r="K18" s="15"/>
      <c r="L18" s="76"/>
      <c r="M18" s="77"/>
      <c r="N18" s="78"/>
      <c r="O18" s="21"/>
      <c r="P18" s="73"/>
      <c r="Q18" s="79"/>
      <c r="R18" s="79"/>
      <c r="S18" s="75"/>
      <c r="T18" s="4"/>
      <c r="AA18" s="3">
        <f t="shared" si="3"/>
        <v>0</v>
      </c>
      <c r="AB18" s="3">
        <f t="shared" si="4"/>
        <v>0</v>
      </c>
      <c r="AC18"/>
      <c r="AD18"/>
      <c r="AE18"/>
      <c r="AH18" s="53">
        <f t="shared" si="5"/>
        <v>48000001</v>
      </c>
      <c r="AI18" s="54">
        <f>AJ19/AK18</f>
        <v>480000000</v>
      </c>
      <c r="AJ18" s="55"/>
      <c r="AK18" s="56">
        <v>0.01</v>
      </c>
      <c r="AL18" s="57">
        <f>IF($AD$35="Mensual",AN18*4,AN18)</f>
        <v>4800000</v>
      </c>
      <c r="AN18" s="57">
        <f>AK56</f>
        <v>1200000</v>
      </c>
    </row>
    <row r="19" spans="1:40" ht="15" hidden="1" customHeight="1" x14ac:dyDescent="0.25">
      <c r="B19" s="4"/>
      <c r="C19" s="70">
        <v>11</v>
      </c>
      <c r="D19" s="71"/>
      <c r="E19" s="69">
        <f t="shared" si="1"/>
        <v>0</v>
      </c>
      <c r="F19" s="72"/>
      <c r="G19" s="73"/>
      <c r="H19" s="79"/>
      <c r="I19" s="79"/>
      <c r="J19" s="75"/>
      <c r="K19" s="15"/>
      <c r="L19" s="76"/>
      <c r="M19" s="77"/>
      <c r="N19" s="78"/>
      <c r="O19" s="21"/>
      <c r="P19" s="73"/>
      <c r="Q19" s="79"/>
      <c r="R19" s="79"/>
      <c r="S19" s="75"/>
      <c r="T19" s="4"/>
      <c r="AA19" s="3">
        <f t="shared" si="3"/>
        <v>0</v>
      </c>
      <c r="AB19" s="3">
        <f t="shared" si="4"/>
        <v>0</v>
      </c>
      <c r="AC19"/>
      <c r="AD19"/>
      <c r="AE19"/>
      <c r="AH19" s="53">
        <f t="shared" si="5"/>
        <v>480000001</v>
      </c>
      <c r="AI19" s="54">
        <f>AJ19/AK20</f>
        <v>480000000</v>
      </c>
      <c r="AJ19" s="57">
        <f>AL18</f>
        <v>4800000</v>
      </c>
      <c r="AK19" s="61">
        <f>AK20</f>
        <v>0.01</v>
      </c>
    </row>
    <row r="20" spans="1:40" ht="15.75" hidden="1" customHeight="1" thickBot="1" x14ac:dyDescent="0.3">
      <c r="B20" s="4"/>
      <c r="C20" s="70">
        <v>12</v>
      </c>
      <c r="D20" s="71"/>
      <c r="E20" s="69">
        <f t="shared" si="1"/>
        <v>0</v>
      </c>
      <c r="F20" s="72"/>
      <c r="G20" s="73"/>
      <c r="H20" s="74"/>
      <c r="I20" s="74"/>
      <c r="J20" s="75"/>
      <c r="K20" s="15"/>
      <c r="L20" s="28"/>
      <c r="M20" s="80"/>
      <c r="N20" s="81"/>
      <c r="O20" s="21"/>
      <c r="P20" s="73"/>
      <c r="Q20" s="74"/>
      <c r="R20" s="74"/>
      <c r="S20" s="75"/>
      <c r="T20" s="4"/>
      <c r="AA20" s="3">
        <f t="shared" si="3"/>
        <v>0</v>
      </c>
      <c r="AB20" s="3">
        <f t="shared" si="4"/>
        <v>0</v>
      </c>
      <c r="AC20"/>
      <c r="AD20"/>
      <c r="AE20"/>
      <c r="AH20" s="82">
        <f t="shared" si="5"/>
        <v>480000001</v>
      </c>
      <c r="AI20" s="83">
        <f>9900000/AK20</f>
        <v>990000000</v>
      </c>
      <c r="AJ20" s="84"/>
      <c r="AK20" s="85">
        <v>0.01</v>
      </c>
    </row>
    <row r="21" spans="1:40" s="17" customFormat="1" ht="3" customHeight="1" x14ac:dyDescent="0.25">
      <c r="A21" s="11"/>
      <c r="B21" s="12"/>
      <c r="C21" s="23"/>
      <c r="D21" s="24"/>
      <c r="E21" s="86"/>
      <c r="F21" s="13"/>
      <c r="G21" s="65"/>
      <c r="H21" s="66"/>
      <c r="I21" s="66"/>
      <c r="J21" s="67"/>
      <c r="K21" s="15"/>
      <c r="L21" s="164"/>
      <c r="M21" s="165"/>
      <c r="N21" s="166"/>
      <c r="O21" s="21"/>
      <c r="P21" s="65"/>
      <c r="Q21" s="66"/>
      <c r="R21" s="66"/>
      <c r="S21" s="67"/>
      <c r="T21" s="12"/>
      <c r="U21"/>
      <c r="V21"/>
      <c r="W21"/>
      <c r="X21"/>
      <c r="Y21"/>
      <c r="Z21"/>
      <c r="AA21"/>
      <c r="AB21"/>
      <c r="AC21"/>
      <c r="AD21"/>
      <c r="AE21"/>
      <c r="AF21"/>
    </row>
    <row r="22" spans="1:40" ht="15.75" thickBot="1" x14ac:dyDescent="0.3">
      <c r="B22" s="4"/>
      <c r="C22" s="140" t="s">
        <v>13</v>
      </c>
      <c r="D22" s="141"/>
      <c r="E22" s="87">
        <f>SUM(E9:E21)</f>
        <v>0</v>
      </c>
      <c r="F22" s="13"/>
      <c r="G22" s="142" t="str">
        <f>IF(SUM(I9:I15)=0,"",SUM(I9:I15))</f>
        <v/>
      </c>
      <c r="H22" s="143"/>
      <c r="I22" s="144"/>
      <c r="J22" s="88" t="str">
        <f>IF(SUM(J9:J15)=0,"",SUM(J9:J15))</f>
        <v/>
      </c>
      <c r="K22" s="15"/>
      <c r="L22" s="145" t="str">
        <f>IFERROR(IF(E9=0,"",IF(VLOOKUP($N$13,AH12:AL20,3,1)&gt;M14,VLOOKUP($N$13,AH12:AL20,3,1),M14)),"")</f>
        <v/>
      </c>
      <c r="M22" s="146"/>
      <c r="N22" s="89" t="str">
        <f>IFERROR(L22*AA35,"")</f>
        <v/>
      </c>
      <c r="O22" s="90"/>
      <c r="P22" s="142">
        <f>SUM(R9:R13)</f>
        <v>0</v>
      </c>
      <c r="Q22" s="143"/>
      <c r="R22" s="144"/>
      <c r="S22" s="88" t="str">
        <f>IF(SUM(S9:S15)=0,"",SUM(S9:S15))</f>
        <v/>
      </c>
      <c r="T22" s="4"/>
      <c r="AA22" s="16"/>
      <c r="AB22" s="16"/>
      <c r="AC22" s="16"/>
      <c r="AD22"/>
      <c r="AE22"/>
      <c r="AG22" s="17"/>
      <c r="AH22" s="17"/>
      <c r="AI22" s="17"/>
    </row>
    <row r="23" spans="1:40" ht="4.5" customHeight="1" thickBot="1" x14ac:dyDescent="0.3">
      <c r="B23" s="4"/>
      <c r="C23" s="13"/>
      <c r="D23" s="13"/>
      <c r="E23" s="15"/>
      <c r="F23" s="13"/>
      <c r="G23" s="13"/>
      <c r="H23" s="15"/>
      <c r="I23" s="15"/>
      <c r="J23" s="15"/>
      <c r="K23" s="15"/>
      <c r="L23" s="13"/>
      <c r="M23" s="13"/>
      <c r="N23" s="15"/>
      <c r="O23" s="15"/>
      <c r="P23" s="13"/>
      <c r="Q23" s="13"/>
      <c r="R23" s="13"/>
      <c r="S23" s="15"/>
      <c r="T23" s="4"/>
      <c r="U23" s="1"/>
      <c r="V23" s="1"/>
      <c r="W23" s="1"/>
      <c r="X23" s="1"/>
      <c r="Y23" s="1"/>
      <c r="Z23" s="1"/>
      <c r="AA23" s="16"/>
      <c r="AB23" s="16"/>
      <c r="AC23" s="16"/>
      <c r="AD23" s="16"/>
      <c r="AE23" s="16"/>
      <c r="AF23" s="17"/>
      <c r="AG23" s="17"/>
      <c r="AH23" s="17"/>
      <c r="AI23" s="17"/>
    </row>
    <row r="24" spans="1:40" ht="15.75" customHeight="1" thickBot="1" x14ac:dyDescent="0.3">
      <c r="B24" s="4"/>
      <c r="C24" s="169" t="s">
        <v>23</v>
      </c>
      <c r="D24" s="169"/>
      <c r="E24" s="170">
        <f>IF(IF(C4=AG43,N13,N10*E4)=0,0,IF(C4=AG43,N13,N10*E4))</f>
        <v>0</v>
      </c>
      <c r="F24" s="13"/>
      <c r="G24" s="171" t="str">
        <f>IF(AND(D9&gt;=3,D10&gt;=3,D11&gt;=3,E4&gt;=100,E4&lt;129),"ESTRUCTURAL 100",IF(AND(D9&gt;=3,D10&gt;=3,D11&gt;=3,E4&gt;=129),"ESTRUCTURAL 130 'C'",IF(AND(D9&gt;2,D10&gt;2,D11&lt;3,E4&gt;129),"ESTRUCTURAL 130 'B'",IF(AND(D9&gt;2,E4&gt;129),"ESTRUCTURAL 130 'A'",""))))</f>
        <v/>
      </c>
      <c r="H24" s="172"/>
      <c r="I24" s="172"/>
      <c r="J24" s="172"/>
      <c r="K24" s="173" t="str">
        <f>IFERROR(IF(AND(C4="Compra Clientes",E4&lt;520),"",VLOOKUP(G24,$AG$59:$AH$62,2,1)),"")</f>
        <v/>
      </c>
      <c r="L24" s="173"/>
      <c r="M24" s="173"/>
      <c r="N24" s="91" t="str">
        <f>IFERROR(K24*$AA$35,"")</f>
        <v/>
      </c>
      <c r="O24" s="90"/>
      <c r="P24" s="161" t="str">
        <f>IF(C4="Compra Clientes","",IF(AND(D9&gt;=3,D10&gt;=3,D11&gt;=3,E4&gt;=50,E24&lt;AB55),"FONDO GLOBAL",IF(AND(D9&gt;=3,D10&gt;=3,D11&gt;=3,E4&gt;=50,E24&gt;=AB55),"FONDO GLOBAL DIAMANTE","")))</f>
        <v/>
      </c>
      <c r="Q24" s="162"/>
      <c r="R24" s="162"/>
      <c r="S24" s="163"/>
      <c r="T24" s="4"/>
      <c r="U24" s="1"/>
      <c r="V24" s="1"/>
      <c r="W24" s="1"/>
      <c r="X24" s="1"/>
      <c r="Y24" s="1"/>
      <c r="Z24" s="1"/>
      <c r="AB24" s="16"/>
      <c r="AC24" s="16"/>
      <c r="AD24" s="16"/>
      <c r="AE24"/>
      <c r="AF24" s="17"/>
      <c r="AG24" s="17"/>
      <c r="AH24" s="17"/>
      <c r="AI24" s="17"/>
    </row>
    <row r="25" spans="1:40" ht="5.0999999999999996" customHeight="1" thickBot="1" x14ac:dyDescent="0.3">
      <c r="B25" s="4"/>
      <c r="C25" s="169"/>
      <c r="D25" s="169"/>
      <c r="E25" s="170"/>
      <c r="F25" s="13"/>
      <c r="G25" s="13"/>
      <c r="H25" s="13"/>
      <c r="I25" s="13"/>
      <c r="J25" s="15"/>
      <c r="K25" s="13"/>
      <c r="L25" s="13"/>
      <c r="M25" s="13"/>
      <c r="N25" s="15"/>
      <c r="O25" s="13"/>
      <c r="P25" s="174" t="str">
        <f>IF(P24&lt;&gt;"",IF(E4&gt;99,"4 Participaciones",IF(E4&gt;59,"2 Participaciones",IF(E4&gt;49,"1 Participación",""))),"")</f>
        <v/>
      </c>
      <c r="Q25" s="175"/>
      <c r="R25" s="175"/>
      <c r="S25" s="176"/>
      <c r="T25" s="4"/>
      <c r="U25" s="1"/>
      <c r="V25" s="1"/>
      <c r="W25" s="1"/>
      <c r="X25" s="1"/>
      <c r="Y25" s="1"/>
      <c r="Z25" s="1"/>
      <c r="AA25" s="16"/>
      <c r="AB25" s="16"/>
      <c r="AC25" s="16"/>
      <c r="AD25" s="16"/>
      <c r="AE25" s="16"/>
      <c r="AF25" s="17"/>
      <c r="AG25" s="17"/>
      <c r="AH25" s="17"/>
      <c r="AI25" s="17"/>
    </row>
    <row r="26" spans="1:40" ht="15.75" customHeight="1" thickBot="1" x14ac:dyDescent="0.3">
      <c r="B26" s="4"/>
      <c r="C26" s="180" t="str">
        <f>IFERROR(IF(E9=0,"",VLOOKUP(E24,AB48:AF65,2,1)),"")</f>
        <v/>
      </c>
      <c r="D26" s="180"/>
      <c r="E26" s="180"/>
      <c r="F26" s="13"/>
      <c r="G26" s="171" t="str">
        <f>IFERROR(IF(VLOOKUP(C26,$AC$48:$AE$65,3,0)&lt;&gt;"","PATRIMONIAL",""),"")</f>
        <v/>
      </c>
      <c r="H26" s="172"/>
      <c r="I26" s="172"/>
      <c r="J26" s="172"/>
      <c r="K26" s="173" t="e">
        <f>VLOOKUP(C26,AC48:AE65,3,0)/AA35</f>
        <v>#N/A</v>
      </c>
      <c r="L26" s="173"/>
      <c r="M26" s="173"/>
      <c r="N26" s="92" t="e">
        <f>K26*$AA$35</f>
        <v>#N/A</v>
      </c>
      <c r="O26" s="13"/>
      <c r="P26" s="177"/>
      <c r="Q26" s="178"/>
      <c r="R26" s="178"/>
      <c r="S26" s="179"/>
      <c r="T26" s="4"/>
      <c r="U26" s="1"/>
      <c r="V26" s="1"/>
      <c r="W26" s="1"/>
      <c r="X26" s="1"/>
      <c r="Y26" s="1"/>
      <c r="Z26" s="1"/>
      <c r="AA26" s="16"/>
      <c r="AB26" s="16"/>
      <c r="AC26" s="16"/>
      <c r="AD26" s="16"/>
      <c r="AE26" s="16"/>
      <c r="AF26" s="17"/>
      <c r="AG26" s="17"/>
      <c r="AH26" s="17"/>
      <c r="AI26" s="17"/>
    </row>
    <row r="27" spans="1:40" ht="5.0999999999999996" customHeight="1" thickBot="1" x14ac:dyDescent="0.3">
      <c r="B27" s="4"/>
      <c r="C27" s="180"/>
      <c r="D27" s="180"/>
      <c r="E27" s="180"/>
      <c r="F27" s="13"/>
      <c r="G27" s="13"/>
      <c r="H27" s="13"/>
      <c r="I27" s="13"/>
      <c r="J27" s="15"/>
      <c r="K27" s="13"/>
      <c r="L27" s="13"/>
      <c r="M27" s="13"/>
      <c r="N27" s="15"/>
      <c r="O27" s="13"/>
      <c r="P27" s="13"/>
      <c r="Q27" s="13"/>
      <c r="R27" s="13"/>
      <c r="S27" s="13"/>
      <c r="T27" s="4"/>
      <c r="U27" s="1"/>
      <c r="V27" s="1"/>
      <c r="W27" s="1"/>
      <c r="X27" s="1"/>
      <c r="Y27" s="1"/>
      <c r="Z27" s="1"/>
      <c r="AA27" s="16"/>
      <c r="AB27" s="16"/>
      <c r="AC27" s="16"/>
      <c r="AD27" s="16"/>
      <c r="AE27" s="16"/>
      <c r="AF27" s="17"/>
      <c r="AG27" s="17"/>
      <c r="AH27" s="17"/>
      <c r="AI27" s="17"/>
    </row>
    <row r="28" spans="1:40" ht="15.75" customHeight="1" thickBot="1" x14ac:dyDescent="0.3">
      <c r="B28" s="4"/>
      <c r="C28" s="180"/>
      <c r="D28" s="180"/>
      <c r="E28" s="180"/>
      <c r="F28" s="13"/>
      <c r="G28" s="171" t="str">
        <f>IF(N13&gt;=AB58,"MULTIGENERACIONAL","")</f>
        <v/>
      </c>
      <c r="H28" s="172"/>
      <c r="I28" s="172"/>
      <c r="J28" s="172"/>
      <c r="K28" s="173" t="str">
        <f>IF(G28="MULTIGENERACIONAL",E22*J5*AH39,"")</f>
        <v/>
      </c>
      <c r="L28" s="173"/>
      <c r="M28" s="173"/>
      <c r="N28" s="91" t="e">
        <f>K28*$AA$35</f>
        <v>#VALUE!</v>
      </c>
      <c r="O28" s="13"/>
      <c r="P28" s="13"/>
      <c r="Q28" s="13"/>
      <c r="R28" s="13"/>
      <c r="S28" s="13"/>
      <c r="T28" s="4"/>
      <c r="U28" s="1"/>
      <c r="V28" s="1"/>
      <c r="W28" s="1"/>
      <c r="X28" s="1"/>
      <c r="Y28" s="1"/>
      <c r="Z28" s="1"/>
      <c r="AA28" s="16"/>
      <c r="AB28" s="16"/>
      <c r="AC28" s="16"/>
      <c r="AD28" s="16"/>
      <c r="AE28" s="16"/>
      <c r="AF28" s="17"/>
      <c r="AG28" s="17"/>
      <c r="AH28" s="93" t="str">
        <f>IF(C4=AG44,E4,"")</f>
        <v/>
      </c>
      <c r="AI28" s="17"/>
    </row>
    <row r="29" spans="1:40" ht="5.0999999999999996" customHeight="1" x14ac:dyDescent="0.25">
      <c r="B29" s="4"/>
      <c r="C29" s="13"/>
      <c r="D29" s="13"/>
      <c r="E29" s="15"/>
      <c r="F29" s="13"/>
      <c r="G29" s="13"/>
      <c r="H29" s="13"/>
      <c r="I29" s="13"/>
      <c r="J29" s="15"/>
      <c r="K29" s="15"/>
      <c r="L29" s="13"/>
      <c r="M29" s="13"/>
      <c r="N29" s="15"/>
      <c r="O29" s="13"/>
      <c r="P29" s="13"/>
      <c r="Q29" s="13"/>
      <c r="R29" s="13"/>
      <c r="S29" s="13"/>
      <c r="T29" s="4"/>
      <c r="U29" s="1"/>
      <c r="V29" s="1"/>
      <c r="W29" s="1"/>
      <c r="X29" s="1"/>
      <c r="Y29" s="1"/>
      <c r="Z29" s="1"/>
      <c r="AA29" s="16"/>
      <c r="AB29" s="16"/>
      <c r="AC29" s="16"/>
      <c r="AD29" s="16"/>
      <c r="AE29" s="16"/>
      <c r="AF29" s="17"/>
      <c r="AG29" s="17"/>
      <c r="AH29" s="17"/>
      <c r="AI29" s="17"/>
    </row>
    <row r="30" spans="1:40" ht="4.1500000000000004" customHeight="1" x14ac:dyDescent="0.25">
      <c r="A30"/>
      <c r="B30" s="94"/>
      <c r="C30" s="94"/>
      <c r="D30" s="94"/>
      <c r="E30" s="94"/>
      <c r="F30" s="94"/>
      <c r="G30" s="94"/>
      <c r="H30" s="95"/>
      <c r="I30" s="96"/>
      <c r="J30" s="97"/>
      <c r="K30" s="97"/>
      <c r="L30" s="94"/>
      <c r="M30" s="94"/>
      <c r="N30" s="94"/>
      <c r="O30" s="94"/>
      <c r="P30" s="94"/>
      <c r="Q30" s="95"/>
      <c r="R30" s="96"/>
      <c r="S30" s="97"/>
      <c r="T30" s="94"/>
      <c r="U30" s="1"/>
      <c r="V30" s="1"/>
      <c r="W30" s="1"/>
      <c r="X30" s="1"/>
      <c r="Y30" s="1"/>
      <c r="Z30" s="1"/>
    </row>
    <row r="31" spans="1:40" s="17" customFormat="1" ht="20.25" customHeight="1" x14ac:dyDescent="0.25">
      <c r="A31" s="11"/>
      <c r="B31" s="94"/>
      <c r="C31" s="98"/>
      <c r="D31" s="99"/>
      <c r="E31" s="181" t="s">
        <v>24</v>
      </c>
      <c r="F31" s="181"/>
      <c r="G31" s="181"/>
      <c r="H31" s="181"/>
      <c r="I31" s="182">
        <f>SUM(G22,L22,P22,K24,K28)</f>
        <v>0</v>
      </c>
      <c r="J31" s="182"/>
      <c r="K31" s="98"/>
      <c r="L31" s="183" t="s">
        <v>25</v>
      </c>
      <c r="M31" s="183"/>
      <c r="N31" s="184">
        <f>I31*AA35</f>
        <v>0</v>
      </c>
      <c r="O31" s="184"/>
      <c r="P31" s="184"/>
      <c r="Q31" s="184"/>
      <c r="R31" s="98"/>
      <c r="S31" s="98"/>
      <c r="T31" s="94"/>
      <c r="U31" s="11"/>
      <c r="V31" s="11"/>
      <c r="W31" s="11"/>
      <c r="X31" s="11"/>
      <c r="Y31" s="11"/>
      <c r="Z31" s="11" t="s">
        <v>26</v>
      </c>
      <c r="AA31" s="16"/>
      <c r="AB31" s="16"/>
      <c r="AC31" s="16"/>
      <c r="AD31" s="16"/>
      <c r="AE31" s="16"/>
    </row>
    <row r="32" spans="1:40" ht="4.1500000000000004" customHeight="1" x14ac:dyDescent="0.25">
      <c r="A32"/>
      <c r="B32" s="100"/>
      <c r="C32" s="100"/>
      <c r="D32" s="100"/>
      <c r="E32" s="100"/>
      <c r="F32" s="100"/>
      <c r="G32" s="100"/>
      <c r="H32" s="100"/>
      <c r="I32" s="101"/>
      <c r="J32" s="102"/>
      <c r="K32" s="102"/>
      <c r="L32" s="100"/>
      <c r="M32" s="100"/>
      <c r="N32" s="100"/>
      <c r="O32" s="100"/>
      <c r="P32" s="100"/>
      <c r="Q32" s="100"/>
      <c r="R32" s="101"/>
      <c r="S32" s="102"/>
      <c r="T32" s="100"/>
      <c r="U32" s="1"/>
      <c r="V32" s="1"/>
      <c r="W32" s="1"/>
      <c r="X32" s="1"/>
      <c r="Y32" s="1"/>
      <c r="Z32" s="1"/>
    </row>
    <row r="33" spans="1:41" s="1" customFormat="1" ht="14.25" hidden="1" customHeight="1" x14ac:dyDescent="0.25">
      <c r="C33" s="103"/>
      <c r="D33" s="103"/>
      <c r="F33" s="103"/>
      <c r="G33" s="103"/>
      <c r="H33" s="103"/>
      <c r="I33" s="103"/>
      <c r="L33" s="103"/>
      <c r="M33" s="103"/>
      <c r="P33" s="103"/>
      <c r="Q33" s="103"/>
      <c r="R33" s="103"/>
      <c r="AA33" s="103"/>
      <c r="AB33" s="103"/>
      <c r="AC33" s="103"/>
      <c r="AD33" s="103"/>
      <c r="AE33" s="103"/>
    </row>
    <row r="34" spans="1:41" ht="15" hidden="1" x14ac:dyDescent="0.25">
      <c r="A34"/>
      <c r="F34"/>
      <c r="G34"/>
      <c r="H34"/>
      <c r="P34"/>
      <c r="Q34"/>
      <c r="AA34" s="104" t="s">
        <v>27</v>
      </c>
      <c r="AB34" s="104" t="s">
        <v>28</v>
      </c>
      <c r="AD34" s="105" t="s">
        <v>29</v>
      </c>
      <c r="AE34" s="104" t="s">
        <v>30</v>
      </c>
    </row>
    <row r="35" spans="1:41" ht="18.75" hidden="1" x14ac:dyDescent="0.3">
      <c r="A35"/>
      <c r="G35"/>
      <c r="H35"/>
      <c r="M35" s="106"/>
      <c r="N35" s="106"/>
      <c r="P35" s="107"/>
      <c r="Q35"/>
      <c r="AA35" s="108">
        <v>10</v>
      </c>
      <c r="AB35" s="109">
        <v>0.16</v>
      </c>
      <c r="AD35" s="110" t="s">
        <v>31</v>
      </c>
      <c r="AE35" s="104" t="s">
        <v>31</v>
      </c>
      <c r="AI35" s="111"/>
    </row>
    <row r="36" spans="1:41" ht="15" hidden="1" customHeight="1" x14ac:dyDescent="0.25">
      <c r="A36"/>
      <c r="G36"/>
      <c r="H36"/>
      <c r="I36" s="112"/>
      <c r="N36" s="138">
        <f>N13</f>
        <v>0</v>
      </c>
      <c r="P36"/>
      <c r="Q36"/>
      <c r="R36"/>
    </row>
    <row r="37" spans="1:41" ht="14.45" hidden="1" customHeight="1" x14ac:dyDescent="0.25">
      <c r="F37"/>
      <c r="G37"/>
      <c r="H37"/>
      <c r="I37"/>
      <c r="L37"/>
      <c r="M37"/>
      <c r="P37"/>
      <c r="Q37"/>
      <c r="R37"/>
    </row>
    <row r="38" spans="1:41" ht="15" hidden="1" x14ac:dyDescent="0.25">
      <c r="A38"/>
      <c r="C38"/>
      <c r="D38"/>
      <c r="F38"/>
      <c r="G38"/>
      <c r="H38"/>
      <c r="I38"/>
      <c r="P38"/>
      <c r="Q38"/>
      <c r="R38"/>
      <c r="AB38" s="113" t="s">
        <v>32</v>
      </c>
      <c r="AC38" s="114" t="s">
        <v>33</v>
      </c>
      <c r="AD38" s="114" t="s">
        <v>34</v>
      </c>
      <c r="AE38" s="114" t="s">
        <v>35</v>
      </c>
    </row>
    <row r="39" spans="1:41" ht="15" hidden="1" x14ac:dyDescent="0.25">
      <c r="A39"/>
      <c r="C39"/>
      <c r="D39"/>
      <c r="F39"/>
      <c r="G39"/>
      <c r="H39"/>
      <c r="I39"/>
      <c r="L39"/>
      <c r="M39"/>
      <c r="P39"/>
      <c r="Q39"/>
      <c r="R39"/>
      <c r="AA39" s="3">
        <v>0</v>
      </c>
      <c r="AB39" s="115">
        <f>AB53</f>
        <v>2000</v>
      </c>
      <c r="AC39" s="115">
        <f>AB55</f>
        <v>5000</v>
      </c>
      <c r="AD39" s="115">
        <f>AB56</f>
        <v>10000</v>
      </c>
      <c r="AE39" s="115">
        <f>AB57</f>
        <v>20000</v>
      </c>
      <c r="AG39" t="s">
        <v>36</v>
      </c>
      <c r="AH39" s="109">
        <v>0.03</v>
      </c>
      <c r="AJ39" s="22">
        <f>E4</f>
        <v>0</v>
      </c>
      <c r="AK39" s="116">
        <v>100</v>
      </c>
    </row>
    <row r="40" spans="1:41" ht="15" hidden="1" x14ac:dyDescent="0.25">
      <c r="A40"/>
      <c r="C40"/>
      <c r="D40"/>
      <c r="F40"/>
      <c r="G40"/>
      <c r="H40"/>
      <c r="I40"/>
      <c r="L40"/>
      <c r="M40"/>
      <c r="P40"/>
      <c r="Q40"/>
      <c r="R40"/>
      <c r="AA40" s="117">
        <v>0.04</v>
      </c>
      <c r="AB40" s="118">
        <v>0.02</v>
      </c>
      <c r="AC40" s="117">
        <v>0.02</v>
      </c>
      <c r="AD40" s="117">
        <v>0.02</v>
      </c>
      <c r="AE40" s="117">
        <v>0.02</v>
      </c>
      <c r="AH40" s="109"/>
      <c r="AJ40" s="3">
        <f>IF(AJ39&gt;AK39,AJ39-AK39,AJ39)</f>
        <v>0</v>
      </c>
      <c r="AK40" s="119">
        <v>0.2</v>
      </c>
      <c r="AL40" s="120">
        <f>IF(E4&gt;AK39,AK39+(AJ40*AK40),AJ39)</f>
        <v>0</v>
      </c>
      <c r="AO40" s="17"/>
    </row>
    <row r="41" spans="1:41" ht="15" hidden="1" x14ac:dyDescent="0.25">
      <c r="A41"/>
      <c r="C41"/>
      <c r="D41"/>
      <c r="F41"/>
      <c r="G41"/>
      <c r="H41"/>
      <c r="I41"/>
      <c r="L41"/>
      <c r="M41"/>
      <c r="P41"/>
      <c r="Q41"/>
      <c r="R41"/>
      <c r="AA41" s="117">
        <v>0.08</v>
      </c>
      <c r="AB41" s="117">
        <v>0.04</v>
      </c>
      <c r="AC41" s="117">
        <v>0.04</v>
      </c>
      <c r="AD41" s="117">
        <v>0.02</v>
      </c>
      <c r="AE41" s="117">
        <v>0.02</v>
      </c>
      <c r="AO41" s="17"/>
    </row>
    <row r="42" spans="1:41" ht="15" hidden="1" x14ac:dyDescent="0.25">
      <c r="A42"/>
      <c r="C42"/>
      <c r="D42"/>
      <c r="F42"/>
      <c r="G42"/>
      <c r="H42"/>
      <c r="I42"/>
      <c r="L42"/>
      <c r="M42"/>
      <c r="P42"/>
      <c r="Q42"/>
      <c r="R42"/>
      <c r="AA42" s="117">
        <v>0.3</v>
      </c>
      <c r="AB42" s="117">
        <v>0.3</v>
      </c>
      <c r="AC42" s="117">
        <v>0.26</v>
      </c>
      <c r="AD42" s="117">
        <v>0.22</v>
      </c>
      <c r="AE42" s="117">
        <v>0.14000000000000001</v>
      </c>
    </row>
    <row r="43" spans="1:41" ht="15" hidden="1" x14ac:dyDescent="0.25">
      <c r="A43"/>
      <c r="C43"/>
      <c r="D43"/>
      <c r="F43"/>
      <c r="G43"/>
      <c r="H43"/>
      <c r="I43"/>
      <c r="L43"/>
      <c r="M43"/>
      <c r="P43"/>
      <c r="Q43"/>
      <c r="R43"/>
      <c r="AA43" s="117"/>
      <c r="AB43" s="117">
        <v>0.06</v>
      </c>
      <c r="AC43" s="117">
        <v>0.06</v>
      </c>
      <c r="AD43" s="117">
        <v>0.06</v>
      </c>
      <c r="AE43" s="117">
        <v>0.06</v>
      </c>
      <c r="AG43" t="s">
        <v>37</v>
      </c>
      <c r="AH43" s="109">
        <v>0.25</v>
      </c>
    </row>
    <row r="44" spans="1:41" ht="15" hidden="1" x14ac:dyDescent="0.25">
      <c r="A44"/>
      <c r="C44"/>
      <c r="D44"/>
      <c r="F44"/>
      <c r="G44"/>
      <c r="H44"/>
      <c r="I44"/>
      <c r="L44"/>
      <c r="M44"/>
      <c r="P44"/>
      <c r="Q44"/>
      <c r="R44"/>
      <c r="AA44" s="117"/>
      <c r="AB44" s="117"/>
      <c r="AC44" s="117">
        <v>0.04</v>
      </c>
      <c r="AD44" s="117">
        <v>0.04</v>
      </c>
      <c r="AE44" s="117">
        <v>0.04</v>
      </c>
      <c r="AG44" t="s">
        <v>38</v>
      </c>
      <c r="AH44" s="109">
        <v>0.25</v>
      </c>
    </row>
    <row r="45" spans="1:41" ht="15" hidden="1" x14ac:dyDescent="0.25">
      <c r="A45"/>
      <c r="C45"/>
      <c r="D45"/>
      <c r="F45"/>
      <c r="G45"/>
      <c r="H45"/>
      <c r="I45"/>
      <c r="L45"/>
      <c r="M45"/>
      <c r="P45"/>
      <c r="Q45"/>
      <c r="R45"/>
      <c r="AA45" s="117"/>
      <c r="AB45" s="117"/>
      <c r="AC45" s="117"/>
      <c r="AD45" s="117">
        <v>0.06</v>
      </c>
      <c r="AE45" s="117">
        <v>0.06</v>
      </c>
      <c r="AG45" t="s">
        <v>1</v>
      </c>
      <c r="AH45" s="109">
        <v>0.25</v>
      </c>
    </row>
    <row r="46" spans="1:41" ht="15" hidden="1" x14ac:dyDescent="0.25">
      <c r="A46"/>
      <c r="C46"/>
      <c r="D46"/>
      <c r="F46"/>
      <c r="G46"/>
      <c r="H46"/>
      <c r="I46"/>
      <c r="L46"/>
      <c r="M46"/>
      <c r="P46"/>
      <c r="Q46"/>
      <c r="R46"/>
      <c r="AA46" s="117"/>
      <c r="AB46" s="117"/>
      <c r="AC46" s="117"/>
      <c r="AD46" s="117"/>
      <c r="AE46" s="117">
        <v>0.08</v>
      </c>
      <c r="AG46" t="s">
        <v>39</v>
      </c>
      <c r="AH46" s="109" t="s">
        <v>40</v>
      </c>
    </row>
    <row r="47" spans="1:41" ht="15.75" hidden="1" thickBot="1" x14ac:dyDescent="0.3">
      <c r="A47"/>
      <c r="C47"/>
      <c r="D47"/>
      <c r="F47"/>
      <c r="G47"/>
      <c r="H47"/>
      <c r="I47"/>
      <c r="L47"/>
      <c r="M47"/>
      <c r="P47"/>
      <c r="Q47"/>
      <c r="R47"/>
    </row>
    <row r="48" spans="1:41" ht="15" hidden="1" x14ac:dyDescent="0.25">
      <c r="A48"/>
      <c r="C48"/>
      <c r="D48"/>
      <c r="F48"/>
      <c r="G48"/>
      <c r="H48"/>
      <c r="I48"/>
      <c r="L48"/>
      <c r="M48"/>
      <c r="P48"/>
      <c r="Q48"/>
      <c r="R48"/>
      <c r="AA48" s="16" t="s">
        <v>41</v>
      </c>
      <c r="AB48" s="121">
        <v>1</v>
      </c>
      <c r="AC48" s="167" t="s">
        <v>42</v>
      </c>
      <c r="AD48" s="168"/>
      <c r="AE48" s="122"/>
      <c r="AH48" s="47" t="s">
        <v>17</v>
      </c>
      <c r="AI48" s="48" t="s">
        <v>18</v>
      </c>
      <c r="AJ48" s="48" t="s">
        <v>20</v>
      </c>
      <c r="AK48" s="49" t="s">
        <v>19</v>
      </c>
    </row>
    <row r="49" spans="1:37" ht="15" hidden="1" x14ac:dyDescent="0.25">
      <c r="A49"/>
      <c r="C49"/>
      <c r="D49"/>
      <c r="F49"/>
      <c r="G49"/>
      <c r="H49"/>
      <c r="I49"/>
      <c r="L49"/>
      <c r="M49"/>
      <c r="P49"/>
      <c r="Q49"/>
      <c r="R49"/>
      <c r="AA49" s="16" t="s">
        <v>43</v>
      </c>
      <c r="AB49" s="121">
        <v>150</v>
      </c>
      <c r="AC49" s="167" t="s">
        <v>44</v>
      </c>
      <c r="AD49" s="168"/>
      <c r="AE49" s="122"/>
      <c r="AH49" s="53">
        <v>1</v>
      </c>
      <c r="AI49" s="54">
        <f>AK50/AJ49</f>
        <v>15000</v>
      </c>
      <c r="AJ49" s="56">
        <v>0.24</v>
      </c>
      <c r="AK49" s="55"/>
    </row>
    <row r="50" spans="1:37" ht="15" hidden="1" x14ac:dyDescent="0.25">
      <c r="A50"/>
      <c r="C50"/>
      <c r="D50"/>
      <c r="F50"/>
      <c r="G50"/>
      <c r="H50"/>
      <c r="I50"/>
      <c r="L50"/>
      <c r="M50"/>
      <c r="P50"/>
      <c r="Q50"/>
      <c r="R50"/>
      <c r="AA50" s="16" t="s">
        <v>45</v>
      </c>
      <c r="AB50" s="121">
        <v>300</v>
      </c>
      <c r="AC50" s="167" t="s">
        <v>46</v>
      </c>
      <c r="AD50" s="168"/>
      <c r="AE50" s="122"/>
      <c r="AH50" s="53">
        <f t="shared" ref="AH50:AH57" si="6">AI49+1</f>
        <v>15001</v>
      </c>
      <c r="AI50" s="54">
        <f>AK50/AJ51</f>
        <v>30000</v>
      </c>
      <c r="AJ50" s="61">
        <f>AJ51</f>
        <v>0.12</v>
      </c>
      <c r="AK50" s="57">
        <v>3600</v>
      </c>
    </row>
    <row r="51" spans="1:37" ht="15" hidden="1" x14ac:dyDescent="0.25">
      <c r="A51"/>
      <c r="C51"/>
      <c r="D51"/>
      <c r="F51"/>
      <c r="G51"/>
      <c r="H51"/>
      <c r="I51"/>
      <c r="L51"/>
      <c r="M51"/>
      <c r="P51"/>
      <c r="Q51"/>
      <c r="R51"/>
      <c r="AA51" s="16" t="s">
        <v>47</v>
      </c>
      <c r="AB51" s="121">
        <v>600</v>
      </c>
      <c r="AC51" s="167" t="s">
        <v>48</v>
      </c>
      <c r="AD51" s="168"/>
      <c r="AE51" s="122"/>
      <c r="AH51" s="53">
        <f t="shared" si="6"/>
        <v>30001</v>
      </c>
      <c r="AI51" s="54">
        <f>AK52/AJ51</f>
        <v>100000</v>
      </c>
      <c r="AJ51" s="56">
        <v>0.12</v>
      </c>
      <c r="AK51" s="55"/>
    </row>
    <row r="52" spans="1:37" ht="15" hidden="1" x14ac:dyDescent="0.25">
      <c r="A52"/>
      <c r="C52"/>
      <c r="D52"/>
      <c r="F52"/>
      <c r="G52"/>
      <c r="H52"/>
      <c r="I52"/>
      <c r="L52"/>
      <c r="M52"/>
      <c r="P52"/>
      <c r="Q52"/>
      <c r="R52"/>
      <c r="AA52"/>
      <c r="AB52" s="121">
        <v>1200</v>
      </c>
      <c r="AC52" s="167" t="s">
        <v>49</v>
      </c>
      <c r="AD52" s="168"/>
      <c r="AE52" s="122"/>
      <c r="AH52" s="53">
        <f t="shared" si="6"/>
        <v>100001</v>
      </c>
      <c r="AI52" s="54">
        <f>AK52/AJ53</f>
        <v>200000</v>
      </c>
      <c r="AJ52" s="61">
        <f>AJ53</f>
        <v>0.06</v>
      </c>
      <c r="AK52" s="57">
        <v>12000</v>
      </c>
    </row>
    <row r="53" spans="1:37" ht="15" hidden="1" x14ac:dyDescent="0.25">
      <c r="A53"/>
      <c r="C53"/>
      <c r="D53"/>
      <c r="F53"/>
      <c r="G53"/>
      <c r="H53"/>
      <c r="I53"/>
      <c r="L53"/>
      <c r="M53"/>
      <c r="P53"/>
      <c r="Q53"/>
      <c r="R53"/>
      <c r="AA53"/>
      <c r="AB53" s="121">
        <v>2000</v>
      </c>
      <c r="AC53" s="167" t="s">
        <v>32</v>
      </c>
      <c r="AD53" s="168"/>
      <c r="AE53" s="122"/>
      <c r="AH53" s="53">
        <f t="shared" si="6"/>
        <v>200001</v>
      </c>
      <c r="AI53" s="54">
        <f>AK54/AJ53</f>
        <v>2000000</v>
      </c>
      <c r="AJ53" s="56">
        <v>0.06</v>
      </c>
      <c r="AK53" s="55"/>
    </row>
    <row r="54" spans="1:37" ht="15" hidden="1" x14ac:dyDescent="0.25">
      <c r="A54"/>
      <c r="C54"/>
      <c r="D54"/>
      <c r="F54"/>
      <c r="G54"/>
      <c r="H54"/>
      <c r="I54"/>
      <c r="L54"/>
      <c r="M54"/>
      <c r="P54"/>
      <c r="Q54"/>
      <c r="R54"/>
      <c r="AA54"/>
      <c r="AB54" s="121">
        <v>4000</v>
      </c>
      <c r="AC54" s="167" t="s">
        <v>50</v>
      </c>
      <c r="AD54" s="168"/>
      <c r="AE54" s="122"/>
      <c r="AH54" s="53">
        <f t="shared" si="6"/>
        <v>2000001</v>
      </c>
      <c r="AI54" s="54">
        <f>AK54/AJ55</f>
        <v>12000000</v>
      </c>
      <c r="AJ54" s="61">
        <f>AJ55</f>
        <v>0.01</v>
      </c>
      <c r="AK54" s="57">
        <v>120000</v>
      </c>
    </row>
    <row r="55" spans="1:37" ht="15" hidden="1" x14ac:dyDescent="0.25">
      <c r="A55"/>
      <c r="C55"/>
      <c r="D55"/>
      <c r="F55"/>
      <c r="G55"/>
      <c r="H55"/>
      <c r="I55"/>
      <c r="L55"/>
      <c r="M55"/>
      <c r="P55"/>
      <c r="Q55"/>
      <c r="R55"/>
      <c r="AA55"/>
      <c r="AB55" s="121">
        <v>5000</v>
      </c>
      <c r="AC55" s="167" t="s">
        <v>33</v>
      </c>
      <c r="AD55" s="168"/>
      <c r="AE55" s="122">
        <v>3500</v>
      </c>
      <c r="AH55" s="53">
        <f t="shared" si="6"/>
        <v>12000001</v>
      </c>
      <c r="AI55" s="54">
        <f>AK56/AJ55</f>
        <v>120000000</v>
      </c>
      <c r="AJ55" s="56">
        <v>0.01</v>
      </c>
      <c r="AK55" s="55"/>
    </row>
    <row r="56" spans="1:37" ht="15" hidden="1" x14ac:dyDescent="0.25">
      <c r="A56"/>
      <c r="C56"/>
      <c r="D56"/>
      <c r="F56"/>
      <c r="G56"/>
      <c r="H56"/>
      <c r="I56"/>
      <c r="L56"/>
      <c r="M56"/>
      <c r="P56"/>
      <c r="Q56"/>
      <c r="R56"/>
      <c r="AA56"/>
      <c r="AB56" s="121">
        <v>10000</v>
      </c>
      <c r="AC56" s="167" t="s">
        <v>34</v>
      </c>
      <c r="AD56" s="168"/>
      <c r="AE56" s="122">
        <v>5200</v>
      </c>
      <c r="AH56" s="53">
        <f t="shared" si="6"/>
        <v>120000001</v>
      </c>
      <c r="AI56" s="54">
        <f>AK56/AJ57</f>
        <v>120000000</v>
      </c>
      <c r="AJ56" s="61">
        <f>AJ57</f>
        <v>0.01</v>
      </c>
      <c r="AK56" s="57">
        <v>1200000</v>
      </c>
    </row>
    <row r="57" spans="1:37" ht="15.75" hidden="1" thickBot="1" x14ac:dyDescent="0.3">
      <c r="A57"/>
      <c r="C57"/>
      <c r="D57"/>
      <c r="F57"/>
      <c r="G57"/>
      <c r="H57"/>
      <c r="I57"/>
      <c r="L57"/>
      <c r="M57"/>
      <c r="P57"/>
      <c r="Q57"/>
      <c r="R57"/>
      <c r="AA57"/>
      <c r="AB57" s="121">
        <v>20000</v>
      </c>
      <c r="AC57" s="167" t="s">
        <v>35</v>
      </c>
      <c r="AD57" s="168"/>
      <c r="AE57" s="122">
        <v>9000</v>
      </c>
      <c r="AH57" s="82">
        <f t="shared" si="6"/>
        <v>120000001</v>
      </c>
      <c r="AI57" s="83">
        <f>9900000/AJ57</f>
        <v>990000000</v>
      </c>
      <c r="AJ57" s="85">
        <v>0.01</v>
      </c>
      <c r="AK57" s="84"/>
    </row>
    <row r="58" spans="1:37" ht="15" hidden="1" x14ac:dyDescent="0.25">
      <c r="A58"/>
      <c r="C58"/>
      <c r="D58"/>
      <c r="F58"/>
      <c r="G58"/>
      <c r="H58"/>
      <c r="I58"/>
      <c r="L58"/>
      <c r="M58"/>
      <c r="P58"/>
      <c r="Q58"/>
      <c r="R58"/>
      <c r="AA58"/>
      <c r="AB58" s="121">
        <v>50000</v>
      </c>
      <c r="AC58" s="167" t="s">
        <v>51</v>
      </c>
      <c r="AD58" s="168"/>
      <c r="AE58" s="122">
        <v>15000</v>
      </c>
    </row>
    <row r="59" spans="1:37" ht="15" hidden="1" x14ac:dyDescent="0.25">
      <c r="A59"/>
      <c r="C59"/>
      <c r="D59"/>
      <c r="F59"/>
      <c r="G59"/>
      <c r="H59"/>
      <c r="I59"/>
      <c r="L59"/>
      <c r="M59"/>
      <c r="P59"/>
      <c r="Q59"/>
      <c r="R59"/>
      <c r="AA59"/>
      <c r="AB59" s="121">
        <v>100000</v>
      </c>
      <c r="AC59" s="167" t="s">
        <v>52</v>
      </c>
      <c r="AD59" s="168"/>
      <c r="AE59" s="122">
        <v>28000</v>
      </c>
      <c r="AG59" s="123" t="s">
        <v>53</v>
      </c>
      <c r="AH59" s="116">
        <v>250</v>
      </c>
    </row>
    <row r="60" spans="1:37" ht="15" hidden="1" x14ac:dyDescent="0.25">
      <c r="A60"/>
      <c r="C60"/>
      <c r="D60"/>
      <c r="F60"/>
      <c r="G60"/>
      <c r="H60"/>
      <c r="I60"/>
      <c r="L60"/>
      <c r="M60"/>
      <c r="P60"/>
      <c r="Q60"/>
      <c r="R60"/>
      <c r="AA60"/>
      <c r="AB60" s="121">
        <v>200000</v>
      </c>
      <c r="AC60" s="167" t="s">
        <v>54</v>
      </c>
      <c r="AD60" s="168"/>
      <c r="AE60" s="122">
        <v>42000</v>
      </c>
      <c r="AG60" s="123" t="s">
        <v>55</v>
      </c>
      <c r="AH60" s="116">
        <v>50</v>
      </c>
    </row>
    <row r="61" spans="1:37" ht="15" hidden="1" x14ac:dyDescent="0.25">
      <c r="A61"/>
      <c r="C61"/>
      <c r="D61"/>
      <c r="F61"/>
      <c r="G61"/>
      <c r="H61"/>
      <c r="I61"/>
      <c r="L61"/>
      <c r="M61"/>
      <c r="P61"/>
      <c r="Q61"/>
      <c r="R61"/>
      <c r="AA61"/>
      <c r="AB61" s="121">
        <v>500000</v>
      </c>
      <c r="AC61" s="167" t="s">
        <v>56</v>
      </c>
      <c r="AD61" s="168"/>
      <c r="AE61" s="122">
        <v>76000</v>
      </c>
      <c r="AG61" s="123" t="s">
        <v>57</v>
      </c>
      <c r="AH61" s="116">
        <v>350</v>
      </c>
    </row>
    <row r="62" spans="1:37" ht="15" hidden="1" x14ac:dyDescent="0.25">
      <c r="A62"/>
      <c r="C62"/>
      <c r="D62"/>
      <c r="F62"/>
      <c r="G62"/>
      <c r="H62"/>
      <c r="I62"/>
      <c r="L62"/>
      <c r="M62"/>
      <c r="P62"/>
      <c r="Q62"/>
      <c r="R62"/>
      <c r="AA62"/>
      <c r="AB62" s="121">
        <v>1000000</v>
      </c>
      <c r="AC62" s="167" t="s">
        <v>58</v>
      </c>
      <c r="AD62" s="168"/>
      <c r="AE62" s="122">
        <v>150000</v>
      </c>
      <c r="AG62" s="123" t="s">
        <v>59</v>
      </c>
      <c r="AH62" s="116">
        <v>800</v>
      </c>
    </row>
    <row r="63" spans="1:37" ht="15" hidden="1" x14ac:dyDescent="0.25">
      <c r="A63"/>
      <c r="C63"/>
      <c r="D63"/>
      <c r="F63"/>
      <c r="G63"/>
      <c r="H63"/>
      <c r="I63"/>
      <c r="L63"/>
      <c r="M63"/>
      <c r="P63"/>
      <c r="Q63"/>
      <c r="R63"/>
      <c r="AA63"/>
      <c r="AB63" s="121">
        <v>2000000</v>
      </c>
      <c r="AC63" s="167" t="s">
        <v>60</v>
      </c>
      <c r="AD63" s="168"/>
      <c r="AE63" s="122">
        <v>350000</v>
      </c>
    </row>
    <row r="64" spans="1:37" ht="15" hidden="1" x14ac:dyDescent="0.25">
      <c r="A64"/>
      <c r="C64"/>
      <c r="D64"/>
      <c r="F64"/>
      <c r="G64"/>
      <c r="H64"/>
      <c r="I64"/>
      <c r="L64"/>
      <c r="M64"/>
      <c r="P64"/>
      <c r="Q64"/>
      <c r="R64"/>
      <c r="AA64"/>
      <c r="AB64" s="121">
        <v>5000000</v>
      </c>
      <c r="AC64" s="167" t="s">
        <v>61</v>
      </c>
      <c r="AD64" s="168"/>
      <c r="AE64" s="122">
        <v>800000</v>
      </c>
    </row>
    <row r="65" spans="1:35" ht="15" hidden="1" x14ac:dyDescent="0.25">
      <c r="A65"/>
      <c r="C65"/>
      <c r="D65"/>
      <c r="F65"/>
      <c r="G65"/>
      <c r="H65"/>
      <c r="I65"/>
      <c r="L65"/>
      <c r="M65"/>
      <c r="P65"/>
      <c r="Q65"/>
      <c r="R65"/>
      <c r="AA65"/>
      <c r="AB65" s="121">
        <v>10000000</v>
      </c>
      <c r="AC65" s="167" t="s">
        <v>62</v>
      </c>
      <c r="AD65" s="168"/>
      <c r="AE65" s="122">
        <v>1200000</v>
      </c>
    </row>
    <row r="66" spans="1:35" ht="15" hidden="1" x14ac:dyDescent="0.25">
      <c r="A66"/>
      <c r="C66"/>
      <c r="D66"/>
      <c r="F66"/>
      <c r="G66"/>
      <c r="H66"/>
      <c r="I66"/>
      <c r="L66"/>
      <c r="M66"/>
      <c r="P66"/>
      <c r="Q66"/>
      <c r="R66"/>
      <c r="AA66"/>
      <c r="AB66"/>
      <c r="AC66"/>
      <c r="AD66"/>
      <c r="AE66"/>
    </row>
    <row r="67" spans="1:35" ht="14.45" hidden="1" customHeight="1" x14ac:dyDescent="0.25">
      <c r="AA67"/>
      <c r="AB67"/>
      <c r="AC67"/>
      <c r="AD67"/>
      <c r="AE67"/>
    </row>
    <row r="68" spans="1:35" ht="32.25" hidden="1" customHeight="1" x14ac:dyDescent="0.25">
      <c r="AA68" s="124" t="s">
        <v>63</v>
      </c>
      <c r="AB68" s="16" t="s">
        <v>64</v>
      </c>
      <c r="AC68" s="125" t="s">
        <v>65</v>
      </c>
      <c r="AD68" s="126" t="s">
        <v>66</v>
      </c>
      <c r="AE68"/>
    </row>
    <row r="69" spans="1:35" ht="14.45" hidden="1" customHeight="1" x14ac:dyDescent="0.25">
      <c r="AA69" s="3">
        <v>1</v>
      </c>
      <c r="AB69" s="117">
        <v>0.8</v>
      </c>
      <c r="AC69" s="117">
        <v>0.56000000000000005</v>
      </c>
      <c r="AD69" s="117">
        <v>0.7</v>
      </c>
      <c r="AH69" t="s">
        <v>4</v>
      </c>
      <c r="AI69">
        <v>100</v>
      </c>
    </row>
    <row r="70" spans="1:35" ht="14.45" hidden="1" customHeight="1" x14ac:dyDescent="0.25">
      <c r="AA70" s="3">
        <v>2</v>
      </c>
      <c r="AB70" s="117"/>
      <c r="AC70" s="117">
        <v>0.05</v>
      </c>
      <c r="AD70" s="117">
        <v>0.14000000000000001</v>
      </c>
      <c r="AH70" t="s">
        <v>67</v>
      </c>
      <c r="AI70">
        <v>250</v>
      </c>
    </row>
    <row r="71" spans="1:35" ht="14.45" hidden="1" customHeight="1" x14ac:dyDescent="0.25">
      <c r="AA71" s="3">
        <v>3</v>
      </c>
      <c r="AB71" s="117"/>
      <c r="AC71" s="117">
        <v>0.05</v>
      </c>
      <c r="AD71" s="117"/>
      <c r="AE71"/>
      <c r="AH71" t="s">
        <v>68</v>
      </c>
    </row>
    <row r="72" spans="1:35" ht="14.45" hidden="1" customHeight="1" x14ac:dyDescent="0.25">
      <c r="AA72" s="3">
        <v>4</v>
      </c>
      <c r="AB72" s="117"/>
      <c r="AC72" s="117">
        <v>0.05</v>
      </c>
      <c r="AD72" s="117"/>
      <c r="AE72"/>
    </row>
    <row r="73" spans="1:35" ht="14.45" hidden="1" customHeight="1" x14ac:dyDescent="0.25">
      <c r="AA73" s="3">
        <v>5</v>
      </c>
      <c r="AB73" s="117"/>
      <c r="AC73" s="117">
        <v>0.05</v>
      </c>
      <c r="AD73" s="117"/>
      <c r="AE73"/>
    </row>
    <row r="74" spans="1:35" ht="14.45" hidden="1" customHeight="1" x14ac:dyDescent="0.25">
      <c r="AA74"/>
      <c r="AB74" s="127">
        <f>SUM(AB69:AB73)</f>
        <v>0.8</v>
      </c>
      <c r="AC74" s="127">
        <f t="shared" ref="AC74:AD74" si="7">SUM(AC69:AC73)</f>
        <v>0.76000000000000023</v>
      </c>
      <c r="AD74" s="127">
        <f t="shared" si="7"/>
        <v>0.84</v>
      </c>
      <c r="AE74"/>
    </row>
    <row r="75" spans="1:35" ht="14.45" hidden="1" customHeight="1" x14ac:dyDescent="0.25">
      <c r="AA75"/>
      <c r="AB75"/>
      <c r="AC75"/>
      <c r="AD75"/>
      <c r="AE75"/>
    </row>
    <row r="76" spans="1:35" ht="14.45" hidden="1" customHeight="1" x14ac:dyDescent="0.25">
      <c r="AA76"/>
      <c r="AB76"/>
      <c r="AC76"/>
      <c r="AD76"/>
      <c r="AE76"/>
    </row>
    <row r="77" spans="1:35" ht="14.45" hidden="1" customHeight="1" x14ac:dyDescent="0.25">
      <c r="AA77"/>
      <c r="AB77"/>
      <c r="AC77"/>
      <c r="AD77"/>
      <c r="AE77"/>
    </row>
    <row r="78" spans="1:35" ht="14.45" hidden="1" customHeight="1" x14ac:dyDescent="0.25">
      <c r="AA78"/>
      <c r="AB78"/>
      <c r="AC78"/>
      <c r="AD78"/>
      <c r="AE78"/>
    </row>
    <row r="79" spans="1:35" ht="14.45" hidden="1" customHeight="1" x14ac:dyDescent="0.25">
      <c r="AA79"/>
      <c r="AB79"/>
      <c r="AC79"/>
      <c r="AD79"/>
      <c r="AE79"/>
    </row>
    <row r="80" spans="1:35" ht="14.45" hidden="1" customHeight="1" x14ac:dyDescent="0.25">
      <c r="AA80"/>
      <c r="AB80"/>
      <c r="AC80"/>
      <c r="AD80"/>
      <c r="AE80"/>
    </row>
    <row r="83" spans="27:31" ht="14.45" hidden="1" customHeight="1" x14ac:dyDescent="0.25">
      <c r="AA83"/>
      <c r="AB83"/>
      <c r="AC83"/>
      <c r="AD83"/>
      <c r="AE83"/>
    </row>
    <row r="84" spans="27:31" ht="14.45" hidden="1" customHeight="1" x14ac:dyDescent="0.25">
      <c r="AA84"/>
      <c r="AB84"/>
      <c r="AC84"/>
      <c r="AD84"/>
      <c r="AE84"/>
    </row>
    <row r="85" spans="27:31" ht="14.45" hidden="1" customHeight="1" x14ac:dyDescent="0.25">
      <c r="AA85"/>
      <c r="AB85"/>
      <c r="AC85"/>
      <c r="AD85"/>
      <c r="AE85"/>
    </row>
    <row r="86" spans="27:31" ht="14.45" hidden="1" customHeight="1" x14ac:dyDescent="0.25">
      <c r="AA86"/>
      <c r="AB86"/>
      <c r="AC86"/>
      <c r="AD86"/>
      <c r="AE86"/>
    </row>
  </sheetData>
  <sheetProtection algorithmName="SHA-512" hashValue="HrsZAYjltjQNLoTGaV7EM31rja9cjJAAuRKtUFYXyfF5BDCBACWLM8dIdcDDY5tWC9p0fmdD6f6ohozOcd/CGQ==" saltValue="dZ1xVHTC7kT9kLjKhkyszw==" spinCount="100000" sheet="1" objects="1" scenarios="1" selectLockedCells="1"/>
  <dataConsolidate/>
  <mergeCells count="48">
    <mergeCell ref="AC61:AD61"/>
    <mergeCell ref="AC62:AD62"/>
    <mergeCell ref="AC63:AD63"/>
    <mergeCell ref="AC64:AD64"/>
    <mergeCell ref="AC65:AD65"/>
    <mergeCell ref="AC60:AD60"/>
    <mergeCell ref="AC49:AD49"/>
    <mergeCell ref="AC50:AD50"/>
    <mergeCell ref="AC51:AD51"/>
    <mergeCell ref="AC52:AD52"/>
    <mergeCell ref="AC53:AD53"/>
    <mergeCell ref="AC54:AD54"/>
    <mergeCell ref="AC55:AD55"/>
    <mergeCell ref="AC56:AD56"/>
    <mergeCell ref="AC57:AD57"/>
    <mergeCell ref="AC58:AD58"/>
    <mergeCell ref="AC59:AD59"/>
    <mergeCell ref="AC48:AD48"/>
    <mergeCell ref="C24:D25"/>
    <mergeCell ref="E24:E25"/>
    <mergeCell ref="G24:J24"/>
    <mergeCell ref="K24:M24"/>
    <mergeCell ref="P24:S24"/>
    <mergeCell ref="P25:S26"/>
    <mergeCell ref="C26:E28"/>
    <mergeCell ref="G26:J26"/>
    <mergeCell ref="K26:M26"/>
    <mergeCell ref="G28:J28"/>
    <mergeCell ref="K28:M28"/>
    <mergeCell ref="E31:H31"/>
    <mergeCell ref="I31:J31"/>
    <mergeCell ref="L31:M31"/>
    <mergeCell ref="N31:Q31"/>
    <mergeCell ref="C22:D22"/>
    <mergeCell ref="G22:I22"/>
    <mergeCell ref="L22:M22"/>
    <mergeCell ref="P22:R22"/>
    <mergeCell ref="C4:D5"/>
    <mergeCell ref="E4:E5"/>
    <mergeCell ref="P4:S4"/>
    <mergeCell ref="G5:I5"/>
    <mergeCell ref="P5:Q5"/>
    <mergeCell ref="R5:S5"/>
    <mergeCell ref="G7:J7"/>
    <mergeCell ref="L7:N7"/>
    <mergeCell ref="P7:S7"/>
    <mergeCell ref="L15:N15"/>
    <mergeCell ref="L21:N21"/>
  </mergeCells>
  <conditionalFormatting sqref="G7 K7:N7 G22 J22:N22 G13:N21 L11:M11 G8:N8 G9:K12 L9:N10">
    <cfRule type="expression" dxfId="95" priority="25">
      <formula>$E$4&lt;1</formula>
    </cfRule>
    <cfRule type="expression" dxfId="94" priority="77">
      <formula>$D$9&lt;1</formula>
    </cfRule>
  </conditionalFormatting>
  <conditionalFormatting sqref="H10:J10">
    <cfRule type="expression" dxfId="93" priority="76">
      <formula>IF(AND($D$10&lt;1,$D$9&gt;0),1,0)</formula>
    </cfRule>
  </conditionalFormatting>
  <conditionalFormatting sqref="H11:J11">
    <cfRule type="expression" dxfId="92" priority="75">
      <formula>IF(AND($D$11&lt;1,$D$9&gt;0),1,0)</formula>
    </cfRule>
  </conditionalFormatting>
  <conditionalFormatting sqref="H12:J12 H13:H15">
    <cfRule type="expression" dxfId="91" priority="74">
      <formula>IF(AND($D$12&lt;1,$D$9&gt;0),1,0)</formula>
    </cfRule>
  </conditionalFormatting>
  <conditionalFormatting sqref="H13:J13">
    <cfRule type="expression" dxfId="90" priority="73">
      <formula>IF(AND($D$13&lt;1,$D$9&gt;0),1,0)</formula>
    </cfRule>
  </conditionalFormatting>
  <conditionalFormatting sqref="H14:J14">
    <cfRule type="expression" dxfId="89" priority="72">
      <formula>IF(AND($D$14&lt;1,$D$9&gt;0),1,0)</formula>
    </cfRule>
  </conditionalFormatting>
  <conditionalFormatting sqref="H15:J15">
    <cfRule type="expression" dxfId="88" priority="71">
      <formula>IF(AND($D$15&lt;1,$D$9&gt;0),1,0)</formula>
    </cfRule>
  </conditionalFormatting>
  <conditionalFormatting sqref="L14:N21 L11:M11 M13:N13 L8:N10">
    <cfRule type="expression" dxfId="87" priority="70">
      <formula>$D$9=1</formula>
    </cfRule>
  </conditionalFormatting>
  <conditionalFormatting sqref="E9:E15">
    <cfRule type="expression" dxfId="86" priority="69">
      <formula>D9&lt;1</formula>
    </cfRule>
  </conditionalFormatting>
  <conditionalFormatting sqref="L7:N7">
    <cfRule type="expression" dxfId="85" priority="68">
      <formula>$D$9=1</formula>
    </cfRule>
  </conditionalFormatting>
  <conditionalFormatting sqref="L22:N22">
    <cfRule type="expression" dxfId="84" priority="67">
      <formula>$D$9=1</formula>
    </cfRule>
  </conditionalFormatting>
  <conditionalFormatting sqref="L15:N15">
    <cfRule type="containsText" dxfId="83" priority="66" operator="containsText" text="Protección">
      <formula>NOT(ISERROR(SEARCH("Protección",L15)))</formula>
    </cfRule>
  </conditionalFormatting>
  <conditionalFormatting sqref="L14:M14">
    <cfRule type="expression" dxfId="82" priority="65">
      <formula>$L$15="Protección de Transición"</formula>
    </cfRule>
  </conditionalFormatting>
  <conditionalFormatting sqref="H29:I29">
    <cfRule type="expression" dxfId="81" priority="64">
      <formula>$G$28=""</formula>
    </cfRule>
  </conditionalFormatting>
  <conditionalFormatting sqref="L13">
    <cfRule type="expression" dxfId="80" priority="63">
      <formula>$D$9&lt;1</formula>
    </cfRule>
  </conditionalFormatting>
  <conditionalFormatting sqref="L13">
    <cfRule type="expression" dxfId="79" priority="62">
      <formula>$D$9=1</formula>
    </cfRule>
  </conditionalFormatting>
  <conditionalFormatting sqref="G26:N26">
    <cfRule type="expression" dxfId="78" priority="61">
      <formula>$G$26=""</formula>
    </cfRule>
  </conditionalFormatting>
  <conditionalFormatting sqref="G28:N28">
    <cfRule type="expression" dxfId="77" priority="60">
      <formula>$G$28=""</formula>
    </cfRule>
  </conditionalFormatting>
  <conditionalFormatting sqref="F9:F22">
    <cfRule type="expression" dxfId="76" priority="58">
      <formula>$E$4&lt;1</formula>
    </cfRule>
  </conditionalFormatting>
  <conditionalFormatting sqref="N31 I31 L31">
    <cfRule type="expression" dxfId="75" priority="57">
      <formula>IF(OR($D$9&lt;1,$E$4&lt;1),1,0)</formula>
    </cfRule>
  </conditionalFormatting>
  <conditionalFormatting sqref="E4 D9:D15">
    <cfRule type="expression" dxfId="74" priority="56">
      <formula>$C$4="Compra Clientes"</formula>
    </cfRule>
  </conditionalFormatting>
  <conditionalFormatting sqref="E4 D9:D15">
    <cfRule type="expression" dxfId="73" priority="55">
      <formula>$C$4="Compra Inscripción"</formula>
    </cfRule>
  </conditionalFormatting>
  <conditionalFormatting sqref="G5 J5">
    <cfRule type="expression" dxfId="72" priority="18">
      <formula>$E$4=0</formula>
    </cfRule>
  </conditionalFormatting>
  <conditionalFormatting sqref="C24 C26 E24">
    <cfRule type="expression" dxfId="71" priority="49">
      <formula>IF(OR($E$4&lt;1,$D$9&lt;1),1,0)</formula>
    </cfRule>
  </conditionalFormatting>
  <conditionalFormatting sqref="N14">
    <cfRule type="expression" dxfId="70" priority="48">
      <formula>IF(AND($N$22&gt;$N$14,$N$14&gt;0),1,0)</formula>
    </cfRule>
  </conditionalFormatting>
  <conditionalFormatting sqref="Q10:R10 Q11:Q13">
    <cfRule type="expression" dxfId="69" priority="47">
      <formula>IF(AND($D$10&lt;1,$D$9&gt;0),1,0)</formula>
    </cfRule>
  </conditionalFormatting>
  <conditionalFormatting sqref="Q11:R11">
    <cfRule type="expression" dxfId="68" priority="46">
      <formula>IF(AND($D$11&lt;1,$D$9&gt;0),1,0)</formula>
    </cfRule>
  </conditionalFormatting>
  <conditionalFormatting sqref="Q12:R12 Q13:Q15">
    <cfRule type="expression" dxfId="67" priority="45">
      <formula>IF(AND($D$12&lt;1,$D$9&gt;0),1,0)</formula>
    </cfRule>
  </conditionalFormatting>
  <conditionalFormatting sqref="Q13:R13">
    <cfRule type="expression" dxfId="66" priority="44">
      <formula>IF(AND($D$13&lt;1,$D$9&gt;0),1,0)</formula>
    </cfRule>
  </conditionalFormatting>
  <conditionalFormatting sqref="Q14:S14">
    <cfRule type="expression" dxfId="65" priority="43">
      <formula>IF(AND($D$14&lt;1,$D$9&gt;0),1,0)</formula>
    </cfRule>
  </conditionalFormatting>
  <conditionalFormatting sqref="Q15:S15">
    <cfRule type="expression" dxfId="64" priority="42">
      <formula>IF(AND($D$15&lt;1,$D$9&gt;0),1,0)</formula>
    </cfRule>
  </conditionalFormatting>
  <conditionalFormatting sqref="Q29:R29">
    <cfRule type="expression" dxfId="63" priority="40">
      <formula>$G$28=""</formula>
    </cfRule>
  </conditionalFormatting>
  <conditionalFormatting sqref="P9">
    <cfRule type="expression" dxfId="62" priority="37">
      <formula>$E$4&lt;1</formula>
    </cfRule>
    <cfRule type="expression" dxfId="61" priority="38">
      <formula>$D$9&lt;1</formula>
    </cfRule>
  </conditionalFormatting>
  <conditionalFormatting sqref="P10:P13">
    <cfRule type="expression" dxfId="60" priority="29">
      <formula>P10=0</formula>
    </cfRule>
    <cfRule type="expression" dxfId="59" priority="36">
      <formula>$E$4&lt;1</formula>
    </cfRule>
    <cfRule type="expression" dxfId="58" priority="39">
      <formula>$D$9&lt;1</formula>
    </cfRule>
  </conditionalFormatting>
  <conditionalFormatting sqref="Q11:Q13">
    <cfRule type="expression" dxfId="57" priority="41">
      <formula>IF(AND($D$10&lt;1,$D$9&gt;0),1,0)</formula>
    </cfRule>
  </conditionalFormatting>
  <conditionalFormatting sqref="P7">
    <cfRule type="expression" dxfId="56" priority="78">
      <formula>$P$7=""</formula>
    </cfRule>
  </conditionalFormatting>
  <conditionalFormatting sqref="P22 S22 P8:S21 P7">
    <cfRule type="expression" dxfId="55" priority="26">
      <formula>$E$4&lt;1</formula>
    </cfRule>
    <cfRule type="expression" dxfId="54" priority="27">
      <formula>$D$9&lt;1</formula>
    </cfRule>
  </conditionalFormatting>
  <conditionalFormatting sqref="S9:S13">
    <cfRule type="expression" dxfId="53" priority="34">
      <formula>$E$4&lt;1</formula>
    </cfRule>
    <cfRule type="expression" dxfId="52" priority="35">
      <formula>$D$9&lt;1</formula>
    </cfRule>
  </conditionalFormatting>
  <conditionalFormatting sqref="P7:P13 Q8:S12 Q13">
    <cfRule type="expression" dxfId="51" priority="32">
      <formula>$E$4&lt;1</formula>
    </cfRule>
    <cfRule type="expression" dxfId="50" priority="33">
      <formula>$D$9&lt;1</formula>
    </cfRule>
  </conditionalFormatting>
  <conditionalFormatting sqref="P14:P15">
    <cfRule type="expression" dxfId="49" priority="79">
      <formula>IF(AND(#REF!="",$D$9&gt;0),1,0)</formula>
    </cfRule>
    <cfRule type="expression" priority="80">
      <formula>$F$12</formula>
    </cfRule>
  </conditionalFormatting>
  <conditionalFormatting sqref="E4 D9:D15">
    <cfRule type="expression" dxfId="48" priority="81">
      <formula>$C$4="Compra Elite"</formula>
    </cfRule>
  </conditionalFormatting>
  <conditionalFormatting sqref="P7">
    <cfRule type="containsText" dxfId="47" priority="82" operator="containsText" text="CLIENTE">
      <formula>NOT(ISERROR(SEARCH("CLIENTE",P7)))</formula>
    </cfRule>
    <cfRule type="containsText" dxfId="46" priority="83" operator="containsText" text="FORMACIÓN DE EQUIPO">
      <formula>NOT(ISERROR(SEARCH("FORMACIÓN DE EQUIPO",P7)))</formula>
    </cfRule>
    <cfRule type="containsText" dxfId="45" priority="84" operator="containsText" text="PATROCINIO">
      <formula>NOT(ISERROR(SEARCH("PATROCINIO",P7)))</formula>
    </cfRule>
    <cfRule type="expression" dxfId="44" priority="85">
      <formula>IF(AND($C$4=$AG$43,$D$9&lt;&gt;"",$D$9&lt;1),1,0)</formula>
    </cfRule>
  </conditionalFormatting>
  <conditionalFormatting sqref="C24 E24">
    <cfRule type="expression" dxfId="43" priority="86">
      <formula>$E$24=0</formula>
    </cfRule>
  </conditionalFormatting>
  <conditionalFormatting sqref="C4:D5">
    <cfRule type="containsText" dxfId="42" priority="51" operator="containsText" text="Personal">
      <formula>NOT(ISERROR(SEARCH("Personal",C4)))</formula>
    </cfRule>
    <cfRule type="containsText" dxfId="41" priority="52" operator="containsText" text="Inscripción">
      <formula>NOT(ISERROR(SEARCH("Inscripción",C4)))</formula>
    </cfRule>
    <cfRule type="containsText" dxfId="40" priority="53" operator="containsText" text="Clientes">
      <formula>NOT(ISERROR(SEARCH("Clientes",C4)))</formula>
    </cfRule>
    <cfRule type="containsText" dxfId="39" priority="54" operator="containsText" text="Elite">
      <formula>NOT(ISERROR(SEARCH("Elite",C4)))</formula>
    </cfRule>
  </conditionalFormatting>
  <conditionalFormatting sqref="P10:P13">
    <cfRule type="expression" dxfId="38" priority="30">
      <formula>$E$4&lt;1</formula>
    </cfRule>
    <cfRule type="expression" dxfId="37" priority="31">
      <formula>$D$9&lt;1</formula>
    </cfRule>
  </conditionalFormatting>
  <conditionalFormatting sqref="Q11:Q13">
    <cfRule type="expression" dxfId="36" priority="28">
      <formula>IF(AND($D$10&lt;1,$D$9&gt;0),1,0)</formula>
    </cfRule>
  </conditionalFormatting>
  <conditionalFormatting sqref="H10:J15">
    <cfRule type="expression" dxfId="35" priority="59">
      <formula>$H10=0</formula>
    </cfRule>
  </conditionalFormatting>
  <conditionalFormatting sqref="O9">
    <cfRule type="expression" dxfId="34" priority="24">
      <formula>$E$4&lt;1</formula>
    </cfRule>
  </conditionalFormatting>
  <conditionalFormatting sqref="O10:O13">
    <cfRule type="expression" dxfId="33" priority="23">
      <formula>$E$4&lt;1</formula>
    </cfRule>
  </conditionalFormatting>
  <conditionalFormatting sqref="O14:O21">
    <cfRule type="expression" dxfId="32" priority="22">
      <formula>$E$4&lt;1</formula>
    </cfRule>
  </conditionalFormatting>
  <conditionalFormatting sqref="O8">
    <cfRule type="expression" dxfId="31" priority="21">
      <formula>$E$4&lt;1</formula>
    </cfRule>
  </conditionalFormatting>
  <conditionalFormatting sqref="O7">
    <cfRule type="expression" dxfId="30" priority="20">
      <formula>$E$4&lt;1</formula>
    </cfRule>
  </conditionalFormatting>
  <conditionalFormatting sqref="H9:J9 H10:H11">
    <cfRule type="expression" dxfId="29" priority="50">
      <formula>IF(AND($D$10&lt;1,$D$9&gt;0),1,0)</formula>
    </cfRule>
  </conditionalFormatting>
  <conditionalFormatting sqref="H9:J9 H10:H11">
    <cfRule type="expression" dxfId="28" priority="14">
      <formula>IF(AND($H9=0,$E$4&gt;0,$D$9&gt;0),1,0)</formula>
    </cfRule>
  </conditionalFormatting>
  <conditionalFormatting sqref="N11">
    <cfRule type="expression" dxfId="27" priority="15">
      <formula>$E$4&lt;1</formula>
    </cfRule>
    <cfRule type="expression" dxfId="26" priority="17">
      <formula>$D$9&lt;1</formula>
    </cfRule>
  </conditionalFormatting>
  <conditionalFormatting sqref="N11">
    <cfRule type="expression" dxfId="25" priority="16">
      <formula>$D$9=1</formula>
    </cfRule>
  </conditionalFormatting>
  <conditionalFormatting sqref="G7:J22">
    <cfRule type="expression" dxfId="24" priority="19">
      <formula>IF(OR($E$4&lt;1,$D$9&lt;1),1,0)</formula>
    </cfRule>
  </conditionalFormatting>
  <conditionalFormatting sqref="R5">
    <cfRule type="expression" dxfId="23" priority="13">
      <formula>$P$7="Formación de equipo"</formula>
    </cfRule>
  </conditionalFormatting>
  <conditionalFormatting sqref="Q10:S13">
    <cfRule type="expression" dxfId="22" priority="87">
      <formula>$Q10=0</formula>
    </cfRule>
  </conditionalFormatting>
  <conditionalFormatting sqref="G12:G15">
    <cfRule type="expression" dxfId="21" priority="88">
      <formula>IF(AND(F12="",$D$9&gt;0),1,0)</formula>
    </cfRule>
    <cfRule type="expression" priority="89">
      <formula>$F$12</formula>
    </cfRule>
  </conditionalFormatting>
  <conditionalFormatting sqref="C26">
    <cfRule type="expression" dxfId="20" priority="92">
      <formula>IF(AND($E$24&gt;4999,$E$24&lt;$AB$56),1,0)</formula>
    </cfRule>
  </conditionalFormatting>
  <conditionalFormatting sqref="C26">
    <cfRule type="expression" dxfId="19" priority="93">
      <formula>$E$22=1</formula>
    </cfRule>
    <cfRule type="expression" dxfId="18" priority="94">
      <formula>$E$24&gt;9999999</formula>
    </cfRule>
    <cfRule type="expression" dxfId="17" priority="95">
      <formula>IF(AND($E$24&gt;499999,$E$24&lt;$AB$64),1,0)</formula>
    </cfRule>
    <cfRule type="expression" dxfId="16" priority="96">
      <formula>IF(AND($E$24&gt;9999,$E$24&lt;$AB$61),1,0)</formula>
    </cfRule>
    <cfRule type="expression" dxfId="15" priority="97">
      <formula>IF(AND($E$24&gt;100,$E$24&lt;$AB$55),1,0)</formula>
    </cfRule>
  </conditionalFormatting>
  <conditionalFormatting sqref="G24:N24">
    <cfRule type="expression" dxfId="14" priority="90">
      <formula>IF(AND($C$4=$AG$43,$E$4&lt;520),1,0)</formula>
    </cfRule>
    <cfRule type="expression" dxfId="13" priority="91">
      <formula>$G$24=""</formula>
    </cfRule>
  </conditionalFormatting>
  <conditionalFormatting sqref="P5:S22">
    <cfRule type="expression" dxfId="12" priority="12">
      <formula>$C$4="Compra Personal"</formula>
    </cfRule>
  </conditionalFormatting>
  <conditionalFormatting sqref="O7:O13">
    <cfRule type="expression" dxfId="11" priority="11">
      <formula>$C$4="Compra Personal"</formula>
    </cfRule>
  </conditionalFormatting>
  <conditionalFormatting sqref="P24:S26">
    <cfRule type="expression" dxfId="10" priority="10">
      <formula>$P$24=""</formula>
    </cfRule>
  </conditionalFormatting>
  <conditionalFormatting sqref="P5:S23">
    <cfRule type="expression" dxfId="9" priority="9">
      <formula>IF(OR($E$4="",$D$9="",$D$9=0),1,0)</formula>
    </cfRule>
  </conditionalFormatting>
  <conditionalFormatting sqref="P5:S5">
    <cfRule type="expression" dxfId="8" priority="7">
      <formula>$P$7&lt;&gt;"Formación de equipo"</formula>
    </cfRule>
  </conditionalFormatting>
  <conditionalFormatting sqref="R5:S5">
    <cfRule type="expression" dxfId="7" priority="8">
      <formula>$R$5="Elite"</formula>
    </cfRule>
  </conditionalFormatting>
  <conditionalFormatting sqref="E4:E5">
    <cfRule type="expression" dxfId="6" priority="6">
      <formula>IF(AND($C$4="Compra Inscripción",$E$4&gt;99),1,0)</formula>
    </cfRule>
  </conditionalFormatting>
  <conditionalFormatting sqref="L14:N14">
    <cfRule type="expression" dxfId="5" priority="98">
      <formula>$N$11=""</formula>
    </cfRule>
  </conditionalFormatting>
  <conditionalFormatting sqref="L12:N12">
    <cfRule type="expression" dxfId="4" priority="1">
      <formula>$E$4&lt;1</formula>
    </cfRule>
    <cfRule type="expression" dxfId="3" priority="5">
      <formula>$D$9&lt;1</formula>
    </cfRule>
  </conditionalFormatting>
  <conditionalFormatting sqref="M12:N12">
    <cfRule type="expression" dxfId="2" priority="4">
      <formula>$D$9=1</formula>
    </cfRule>
  </conditionalFormatting>
  <conditionalFormatting sqref="L12">
    <cfRule type="expression" dxfId="1" priority="3">
      <formula>$D$9&lt;1</formula>
    </cfRule>
  </conditionalFormatting>
  <conditionalFormatting sqref="L12">
    <cfRule type="expression" dxfId="0" priority="2">
      <formula>$D$9=1</formula>
    </cfRule>
  </conditionalFormatting>
  <dataValidations count="6">
    <dataValidation type="whole" allowBlank="1" showErrorMessage="1" error="Introduzca un número entre 1 y 100_x000a_" prompt="_x000a_" sqref="D10:D15" xr:uid="{CE7A323C-FEF3-424C-80BC-4219053A448C}">
      <formula1>1</formula1>
      <formula2>100</formula2>
    </dataValidation>
    <dataValidation type="whole" allowBlank="1" showErrorMessage="1" error="Introduzca un número entero entre 1 a 100" prompt="_x000a_" sqref="D9" xr:uid="{12816007-42E3-480F-97FE-5A35CBFB80A1}">
      <formula1>0</formula1>
      <formula2>100</formula2>
    </dataValidation>
    <dataValidation type="list" allowBlank="1" showInputMessage="1" showErrorMessage="1" sqref="AD35" xr:uid="{93982386-E3BA-4ED0-B7F5-67EA6BD1C41A}">
      <formula1>$AE$34:$AE$35</formula1>
    </dataValidation>
    <dataValidation errorStyle="information" allowBlank="1" showErrorMessage="1" error="Coloque un número par para el primer nivel" prompt="_x000a_" sqref="D16:D20" xr:uid="{F9D58D3D-7754-4E67-9E16-75DA14B90283}"/>
    <dataValidation type="list" allowBlank="1" showInputMessage="1" showErrorMessage="1" error="Elija un tipo de compra válido" sqref="C4:D5" xr:uid="{0D38BE4B-48FF-49DA-B185-1BA972B6EC68}">
      <formula1>$AG$43:$AG$46</formula1>
    </dataValidation>
    <dataValidation type="list" allowBlank="1" showInputMessage="1" showErrorMessage="1" error="Coloque el estatus del Asociado principal" sqref="R5:S5" xr:uid="{17117C18-05D3-4A93-87C3-5D5FAB8F9755}">
      <formula1>$AH$69:$AH$71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6920A-272F-4F87-8E25-317778FB68CA}">
  <sheetPr>
    <tabColor rgb="FF00FFFF"/>
  </sheetPr>
  <dimension ref="A1:CH20"/>
  <sheetViews>
    <sheetView showGridLines="0" showRowColHeaders="0" zoomScaleNormal="100" workbookViewId="0"/>
  </sheetViews>
  <sheetFormatPr baseColWidth="10" defaultColWidth="0" defaultRowHeight="15" zeroHeight="1" x14ac:dyDescent="0.25"/>
  <cols>
    <col min="1" max="1" width="7" customWidth="1"/>
    <col min="2" max="19" width="1.7109375" customWidth="1"/>
    <col min="20" max="20" width="2.140625" customWidth="1"/>
    <col min="21" max="85" width="1.7109375" customWidth="1"/>
    <col min="86" max="86" width="0.85546875" customWidth="1"/>
    <col min="87" max="16384" width="1.7109375" hidden="1"/>
  </cols>
  <sheetData>
    <row r="1" spans="21:85" ht="7.5" customHeight="1" x14ac:dyDescent="0.25"/>
    <row r="2" spans="21:85" x14ac:dyDescent="0.25">
      <c r="U2" s="185" t="s">
        <v>26</v>
      </c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F2" s="186"/>
      <c r="BG2" s="186"/>
      <c r="BH2" s="186"/>
      <c r="BI2" s="186"/>
      <c r="BJ2" s="186"/>
      <c r="BK2" s="186"/>
      <c r="BL2" s="186"/>
      <c r="BM2" s="186"/>
      <c r="BN2" s="186"/>
      <c r="BO2" s="186"/>
      <c r="BP2" s="186"/>
      <c r="BQ2" s="186"/>
      <c r="BR2" s="186"/>
      <c r="BS2" s="186"/>
      <c r="BT2" s="186"/>
      <c r="BU2" s="186"/>
      <c r="BV2" s="186"/>
      <c r="BW2" s="186"/>
      <c r="BX2" s="186"/>
      <c r="BY2" s="186"/>
      <c r="BZ2" s="186"/>
      <c r="CA2" s="186"/>
      <c r="CB2" s="186"/>
      <c r="CC2" s="186"/>
      <c r="CD2" s="186"/>
      <c r="CE2" s="186"/>
      <c r="CF2" s="186"/>
      <c r="CG2" s="187"/>
    </row>
    <row r="3" spans="21:85" x14ac:dyDescent="0.25">
      <c r="U3" s="188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  <c r="AJ3" s="189"/>
      <c r="AK3" s="189"/>
      <c r="AL3" s="189"/>
      <c r="AM3" s="189"/>
      <c r="AN3" s="189"/>
      <c r="AO3" s="189"/>
      <c r="AP3" s="189"/>
      <c r="AQ3" s="189"/>
      <c r="AR3" s="189"/>
      <c r="AS3" s="189"/>
      <c r="AT3" s="189"/>
      <c r="AU3" s="189"/>
      <c r="AV3" s="189"/>
      <c r="AW3" s="189"/>
      <c r="AX3" s="189"/>
      <c r="AY3" s="189"/>
      <c r="AZ3" s="189"/>
      <c r="BA3" s="189"/>
      <c r="BB3" s="189"/>
      <c r="BC3" s="189"/>
      <c r="BD3" s="189"/>
      <c r="BE3" s="189"/>
      <c r="BF3" s="189"/>
      <c r="BG3" s="189"/>
      <c r="BH3" s="189"/>
      <c r="BI3" s="189"/>
      <c r="BJ3" s="189"/>
      <c r="BK3" s="189"/>
      <c r="BL3" s="189"/>
      <c r="BM3" s="189"/>
      <c r="BN3" s="189"/>
      <c r="BO3" s="189"/>
      <c r="BP3" s="189"/>
      <c r="BQ3" s="189"/>
      <c r="BR3" s="189"/>
      <c r="BS3" s="189"/>
      <c r="BT3" s="189"/>
      <c r="BU3" s="189"/>
      <c r="BV3" s="189"/>
      <c r="BW3" s="189"/>
      <c r="BX3" s="189"/>
      <c r="BY3" s="189"/>
      <c r="BZ3" s="189"/>
      <c r="CA3" s="189"/>
      <c r="CB3" s="189"/>
      <c r="CC3" s="189"/>
      <c r="CD3" s="189"/>
      <c r="CE3" s="189"/>
      <c r="CF3" s="189"/>
      <c r="CG3" s="190"/>
    </row>
    <row r="4" spans="21:85" x14ac:dyDescent="0.25">
      <c r="U4" s="188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189"/>
      <c r="AR4" s="189"/>
      <c r="AS4" s="189"/>
      <c r="AT4" s="189"/>
      <c r="AU4" s="189"/>
      <c r="AV4" s="189"/>
      <c r="AW4" s="189"/>
      <c r="AX4" s="189"/>
      <c r="AY4" s="189"/>
      <c r="AZ4" s="189"/>
      <c r="BA4" s="189"/>
      <c r="BB4" s="189"/>
      <c r="BC4" s="189"/>
      <c r="BD4" s="189"/>
      <c r="BE4" s="189"/>
      <c r="BF4" s="189"/>
      <c r="BG4" s="189"/>
      <c r="BH4" s="189"/>
      <c r="BI4" s="189"/>
      <c r="BJ4" s="189"/>
      <c r="BK4" s="189"/>
      <c r="BL4" s="189"/>
      <c r="BM4" s="189"/>
      <c r="BN4" s="189"/>
      <c r="BO4" s="189"/>
      <c r="BP4" s="189"/>
      <c r="BQ4" s="189"/>
      <c r="BR4" s="189"/>
      <c r="BS4" s="189"/>
      <c r="BT4" s="189"/>
      <c r="BU4" s="189"/>
      <c r="BV4" s="189"/>
      <c r="BW4" s="189"/>
      <c r="BX4" s="189"/>
      <c r="BY4" s="189"/>
      <c r="BZ4" s="189"/>
      <c r="CA4" s="189"/>
      <c r="CB4" s="189"/>
      <c r="CC4" s="189"/>
      <c r="CD4" s="189"/>
      <c r="CE4" s="189"/>
      <c r="CF4" s="189"/>
      <c r="CG4" s="190"/>
    </row>
    <row r="5" spans="21:85" x14ac:dyDescent="0.25">
      <c r="U5" s="188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K5" s="189"/>
      <c r="AL5" s="189"/>
      <c r="AM5" s="189"/>
      <c r="AN5" s="189"/>
      <c r="AO5" s="189"/>
      <c r="AP5" s="189"/>
      <c r="AQ5" s="189"/>
      <c r="AR5" s="189"/>
      <c r="AS5" s="189"/>
      <c r="AT5" s="189"/>
      <c r="AU5" s="189"/>
      <c r="AV5" s="189"/>
      <c r="AW5" s="189"/>
      <c r="AX5" s="189"/>
      <c r="AY5" s="189"/>
      <c r="AZ5" s="189"/>
      <c r="BA5" s="189"/>
      <c r="BB5" s="189"/>
      <c r="BC5" s="189"/>
      <c r="BD5" s="189"/>
      <c r="BE5" s="189"/>
      <c r="BF5" s="189"/>
      <c r="BG5" s="189"/>
      <c r="BH5" s="189"/>
      <c r="BI5" s="189"/>
      <c r="BJ5" s="189"/>
      <c r="BK5" s="189"/>
      <c r="BL5" s="189"/>
      <c r="BM5" s="189"/>
      <c r="BN5" s="189"/>
      <c r="BO5" s="189"/>
      <c r="BP5" s="189"/>
      <c r="BQ5" s="189"/>
      <c r="BR5" s="189"/>
      <c r="BS5" s="189"/>
      <c r="BT5" s="189"/>
      <c r="BU5" s="189"/>
      <c r="BV5" s="189"/>
      <c r="BW5" s="189"/>
      <c r="BX5" s="189"/>
      <c r="BY5" s="189"/>
      <c r="BZ5" s="189"/>
      <c r="CA5" s="189"/>
      <c r="CB5" s="189"/>
      <c r="CC5" s="189"/>
      <c r="CD5" s="189"/>
      <c r="CE5" s="189"/>
      <c r="CF5" s="189"/>
      <c r="CG5" s="190"/>
    </row>
    <row r="6" spans="21:85" x14ac:dyDescent="0.25">
      <c r="U6" s="188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89"/>
      <c r="AT6" s="189"/>
      <c r="AU6" s="189"/>
      <c r="AV6" s="189"/>
      <c r="AW6" s="189"/>
      <c r="AX6" s="189"/>
      <c r="AY6" s="189"/>
      <c r="AZ6" s="189"/>
      <c r="BA6" s="189"/>
      <c r="BB6" s="189"/>
      <c r="BC6" s="189"/>
      <c r="BD6" s="189"/>
      <c r="BE6" s="189"/>
      <c r="BF6" s="189"/>
      <c r="BG6" s="189"/>
      <c r="BH6" s="189"/>
      <c r="BI6" s="189"/>
      <c r="BJ6" s="189"/>
      <c r="BK6" s="189"/>
      <c r="BL6" s="189"/>
      <c r="BM6" s="189"/>
      <c r="BN6" s="189"/>
      <c r="BO6" s="189"/>
      <c r="BP6" s="189"/>
      <c r="BQ6" s="189"/>
      <c r="BR6" s="189"/>
      <c r="BS6" s="189"/>
      <c r="BT6" s="189"/>
      <c r="BU6" s="189"/>
      <c r="BV6" s="189"/>
      <c r="BW6" s="189"/>
      <c r="BX6" s="189"/>
      <c r="BY6" s="189"/>
      <c r="BZ6" s="189"/>
      <c r="CA6" s="189"/>
      <c r="CB6" s="189"/>
      <c r="CC6" s="189"/>
      <c r="CD6" s="189"/>
      <c r="CE6" s="189"/>
      <c r="CF6" s="189"/>
      <c r="CG6" s="190"/>
    </row>
    <row r="7" spans="21:85" x14ac:dyDescent="0.25">
      <c r="U7" s="188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89"/>
      <c r="AT7" s="189"/>
      <c r="AU7" s="189"/>
      <c r="AV7" s="189"/>
      <c r="AW7" s="189"/>
      <c r="AX7" s="189"/>
      <c r="AY7" s="189"/>
      <c r="AZ7" s="189"/>
      <c r="BA7" s="189"/>
      <c r="BB7" s="189"/>
      <c r="BC7" s="189"/>
      <c r="BD7" s="189"/>
      <c r="BE7" s="189"/>
      <c r="BF7" s="189"/>
      <c r="BG7" s="189"/>
      <c r="BH7" s="189"/>
      <c r="BI7" s="189"/>
      <c r="BJ7" s="189"/>
      <c r="BK7" s="189"/>
      <c r="BL7" s="189"/>
      <c r="BM7" s="189"/>
      <c r="BN7" s="189"/>
      <c r="BO7" s="189"/>
      <c r="BP7" s="189"/>
      <c r="BQ7" s="189"/>
      <c r="BR7" s="189"/>
      <c r="BS7" s="189"/>
      <c r="BT7" s="189"/>
      <c r="BU7" s="189"/>
      <c r="BV7" s="189"/>
      <c r="BW7" s="189"/>
      <c r="BX7" s="189"/>
      <c r="BY7" s="189"/>
      <c r="BZ7" s="189"/>
      <c r="CA7" s="189"/>
      <c r="CB7" s="189"/>
      <c r="CC7" s="189"/>
      <c r="CD7" s="189"/>
      <c r="CE7" s="189"/>
      <c r="CF7" s="189"/>
      <c r="CG7" s="190"/>
    </row>
    <row r="8" spans="21:85" x14ac:dyDescent="0.25">
      <c r="U8" s="188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89"/>
      <c r="AT8" s="189"/>
      <c r="AU8" s="189"/>
      <c r="AV8" s="189"/>
      <c r="AW8" s="189"/>
      <c r="AX8" s="189"/>
      <c r="AY8" s="189"/>
      <c r="AZ8" s="189"/>
      <c r="BA8" s="189"/>
      <c r="BB8" s="189"/>
      <c r="BC8" s="189"/>
      <c r="BD8" s="189"/>
      <c r="BE8" s="189"/>
      <c r="BF8" s="189"/>
      <c r="BG8" s="189"/>
      <c r="BH8" s="189"/>
      <c r="BI8" s="189"/>
      <c r="BJ8" s="189"/>
      <c r="BK8" s="189"/>
      <c r="BL8" s="189"/>
      <c r="BM8" s="189"/>
      <c r="BN8" s="189"/>
      <c r="BO8" s="189"/>
      <c r="BP8" s="189"/>
      <c r="BQ8" s="189"/>
      <c r="BR8" s="189"/>
      <c r="BS8" s="189"/>
      <c r="BT8" s="189"/>
      <c r="BU8" s="189"/>
      <c r="BV8" s="189"/>
      <c r="BW8" s="189"/>
      <c r="BX8" s="189"/>
      <c r="BY8" s="189"/>
      <c r="BZ8" s="189"/>
      <c r="CA8" s="189"/>
      <c r="CB8" s="189"/>
      <c r="CC8" s="189"/>
      <c r="CD8" s="189"/>
      <c r="CE8" s="189"/>
      <c r="CF8" s="189"/>
      <c r="CG8" s="190"/>
    </row>
    <row r="9" spans="21:85" x14ac:dyDescent="0.25">
      <c r="U9" s="188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9"/>
      <c r="BE9" s="189"/>
      <c r="BF9" s="189"/>
      <c r="BG9" s="189"/>
      <c r="BH9" s="189"/>
      <c r="BI9" s="189"/>
      <c r="BJ9" s="189"/>
      <c r="BK9" s="189"/>
      <c r="BL9" s="189"/>
      <c r="BM9" s="189"/>
      <c r="BN9" s="189"/>
      <c r="BO9" s="189"/>
      <c r="BP9" s="189"/>
      <c r="BQ9" s="189"/>
      <c r="BR9" s="189"/>
      <c r="BS9" s="189"/>
      <c r="BT9" s="189"/>
      <c r="BU9" s="189"/>
      <c r="BV9" s="189"/>
      <c r="BW9" s="189"/>
      <c r="BX9" s="189"/>
      <c r="BY9" s="189"/>
      <c r="BZ9" s="189"/>
      <c r="CA9" s="189"/>
      <c r="CB9" s="189"/>
      <c r="CC9" s="189"/>
      <c r="CD9" s="189"/>
      <c r="CE9" s="189"/>
      <c r="CF9" s="189"/>
      <c r="CG9" s="190"/>
    </row>
    <row r="10" spans="21:85" x14ac:dyDescent="0.25">
      <c r="U10" s="188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89"/>
      <c r="AT10" s="189"/>
      <c r="AU10" s="189"/>
      <c r="AV10" s="189"/>
      <c r="AW10" s="189"/>
      <c r="AX10" s="189"/>
      <c r="AY10" s="189"/>
      <c r="AZ10" s="189"/>
      <c r="BA10" s="189"/>
      <c r="BB10" s="189"/>
      <c r="BC10" s="189"/>
      <c r="BD10" s="189"/>
      <c r="BE10" s="189"/>
      <c r="BF10" s="189"/>
      <c r="BG10" s="189"/>
      <c r="BH10" s="189"/>
      <c r="BI10" s="189"/>
      <c r="BJ10" s="189"/>
      <c r="BK10" s="189"/>
      <c r="BL10" s="189"/>
      <c r="BM10" s="189"/>
      <c r="BN10" s="189"/>
      <c r="BO10" s="189"/>
      <c r="BP10" s="189"/>
      <c r="BQ10" s="189"/>
      <c r="BR10" s="189"/>
      <c r="BS10" s="189"/>
      <c r="BT10" s="189"/>
      <c r="BU10" s="189"/>
      <c r="BV10" s="189"/>
      <c r="BW10" s="189"/>
      <c r="BX10" s="189"/>
      <c r="BY10" s="189"/>
      <c r="BZ10" s="189"/>
      <c r="CA10" s="189"/>
      <c r="CB10" s="189"/>
      <c r="CC10" s="189"/>
      <c r="CD10" s="189"/>
      <c r="CE10" s="189"/>
      <c r="CF10" s="189"/>
      <c r="CG10" s="190"/>
    </row>
    <row r="11" spans="21:85" x14ac:dyDescent="0.25">
      <c r="U11" s="188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89"/>
      <c r="AT11" s="189"/>
      <c r="AU11" s="189"/>
      <c r="AV11" s="189"/>
      <c r="AW11" s="189"/>
      <c r="AX11" s="189"/>
      <c r="AY11" s="189"/>
      <c r="AZ11" s="189"/>
      <c r="BA11" s="189"/>
      <c r="BB11" s="189"/>
      <c r="BC11" s="189"/>
      <c r="BD11" s="189"/>
      <c r="BE11" s="189"/>
      <c r="BF11" s="189"/>
      <c r="BG11" s="189"/>
      <c r="BH11" s="189"/>
      <c r="BI11" s="189"/>
      <c r="BJ11" s="189"/>
      <c r="BK11" s="189"/>
      <c r="BL11" s="189"/>
      <c r="BM11" s="189"/>
      <c r="BN11" s="189"/>
      <c r="BO11" s="189"/>
      <c r="BP11" s="189"/>
      <c r="BQ11" s="189"/>
      <c r="BR11" s="189"/>
      <c r="BS11" s="189"/>
      <c r="BT11" s="189"/>
      <c r="BU11" s="189"/>
      <c r="BV11" s="189"/>
      <c r="BW11" s="189"/>
      <c r="BX11" s="189"/>
      <c r="BY11" s="189"/>
      <c r="BZ11" s="189"/>
      <c r="CA11" s="189"/>
      <c r="CB11" s="189"/>
      <c r="CC11" s="189"/>
      <c r="CD11" s="189"/>
      <c r="CE11" s="189"/>
      <c r="CF11" s="189"/>
      <c r="CG11" s="190"/>
    </row>
    <row r="12" spans="21:85" x14ac:dyDescent="0.25">
      <c r="U12" s="188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189"/>
      <c r="BA12" s="189"/>
      <c r="BB12" s="189"/>
      <c r="BC12" s="189"/>
      <c r="BD12" s="189"/>
      <c r="BE12" s="189"/>
      <c r="BF12" s="189"/>
      <c r="BG12" s="189"/>
      <c r="BH12" s="189"/>
      <c r="BI12" s="189"/>
      <c r="BJ12" s="189"/>
      <c r="BK12" s="189"/>
      <c r="BL12" s="189"/>
      <c r="BM12" s="189"/>
      <c r="BN12" s="189"/>
      <c r="BO12" s="189"/>
      <c r="BP12" s="189"/>
      <c r="BQ12" s="189"/>
      <c r="BR12" s="189"/>
      <c r="BS12" s="189"/>
      <c r="BT12" s="189"/>
      <c r="BU12" s="189"/>
      <c r="BV12" s="189"/>
      <c r="BW12" s="189"/>
      <c r="BX12" s="189"/>
      <c r="BY12" s="189"/>
      <c r="BZ12" s="189"/>
      <c r="CA12" s="189"/>
      <c r="CB12" s="189"/>
      <c r="CC12" s="189"/>
      <c r="CD12" s="189"/>
      <c r="CE12" s="189"/>
      <c r="CF12" s="189"/>
      <c r="CG12" s="190"/>
    </row>
    <row r="13" spans="21:85" x14ac:dyDescent="0.25">
      <c r="U13" s="188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89"/>
      <c r="AT13" s="189"/>
      <c r="AU13" s="189"/>
      <c r="AV13" s="189"/>
      <c r="AW13" s="189"/>
      <c r="AX13" s="189"/>
      <c r="AY13" s="189"/>
      <c r="AZ13" s="189"/>
      <c r="BA13" s="189"/>
      <c r="BB13" s="189"/>
      <c r="BC13" s="189"/>
      <c r="BD13" s="189"/>
      <c r="BE13" s="189"/>
      <c r="BF13" s="189"/>
      <c r="BG13" s="189"/>
      <c r="BH13" s="189"/>
      <c r="BI13" s="189"/>
      <c r="BJ13" s="189"/>
      <c r="BK13" s="189"/>
      <c r="BL13" s="189"/>
      <c r="BM13" s="189"/>
      <c r="BN13" s="189"/>
      <c r="BO13" s="189"/>
      <c r="BP13" s="189"/>
      <c r="BQ13" s="189"/>
      <c r="BR13" s="189"/>
      <c r="BS13" s="189"/>
      <c r="BT13" s="189"/>
      <c r="BU13" s="189"/>
      <c r="BV13" s="189"/>
      <c r="BW13" s="189"/>
      <c r="BX13" s="189"/>
      <c r="BY13" s="189"/>
      <c r="BZ13" s="189"/>
      <c r="CA13" s="189"/>
      <c r="CB13" s="189"/>
      <c r="CC13" s="189"/>
      <c r="CD13" s="189"/>
      <c r="CE13" s="189"/>
      <c r="CF13" s="189"/>
      <c r="CG13" s="190"/>
    </row>
    <row r="14" spans="21:85" x14ac:dyDescent="0.25">
      <c r="U14" s="188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189"/>
      <c r="AT14" s="189"/>
      <c r="AU14" s="189"/>
      <c r="AV14" s="189"/>
      <c r="AW14" s="189"/>
      <c r="AX14" s="189"/>
      <c r="AY14" s="189"/>
      <c r="AZ14" s="189"/>
      <c r="BA14" s="189"/>
      <c r="BB14" s="189"/>
      <c r="BC14" s="189"/>
      <c r="BD14" s="189"/>
      <c r="BE14" s="189"/>
      <c r="BF14" s="189"/>
      <c r="BG14" s="189"/>
      <c r="BH14" s="189"/>
      <c r="BI14" s="189"/>
      <c r="BJ14" s="189"/>
      <c r="BK14" s="189"/>
      <c r="BL14" s="189"/>
      <c r="BM14" s="189"/>
      <c r="BN14" s="189"/>
      <c r="BO14" s="189"/>
      <c r="BP14" s="189"/>
      <c r="BQ14" s="189"/>
      <c r="BR14" s="189"/>
      <c r="BS14" s="189"/>
      <c r="BT14" s="189"/>
      <c r="BU14" s="189"/>
      <c r="BV14" s="189"/>
      <c r="BW14" s="189"/>
      <c r="BX14" s="189"/>
      <c r="BY14" s="189"/>
      <c r="BZ14" s="189"/>
      <c r="CA14" s="189"/>
      <c r="CB14" s="189"/>
      <c r="CC14" s="189"/>
      <c r="CD14" s="189"/>
      <c r="CE14" s="189"/>
      <c r="CF14" s="189"/>
      <c r="CG14" s="190"/>
    </row>
    <row r="15" spans="21:85" x14ac:dyDescent="0.25">
      <c r="U15" s="188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189"/>
      <c r="AT15" s="189"/>
      <c r="AU15" s="189"/>
      <c r="AV15" s="189"/>
      <c r="AW15" s="189"/>
      <c r="AX15" s="189"/>
      <c r="AY15" s="189"/>
      <c r="AZ15" s="189"/>
      <c r="BA15" s="189"/>
      <c r="BB15" s="189"/>
      <c r="BC15" s="189"/>
      <c r="BD15" s="189"/>
      <c r="BE15" s="189"/>
      <c r="BF15" s="189"/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  <c r="BS15" s="189"/>
      <c r="BT15" s="189"/>
      <c r="BU15" s="189"/>
      <c r="BV15" s="189"/>
      <c r="BW15" s="189"/>
      <c r="BX15" s="189"/>
      <c r="BY15" s="189"/>
      <c r="BZ15" s="189"/>
      <c r="CA15" s="189"/>
      <c r="CB15" s="189"/>
      <c r="CC15" s="189"/>
      <c r="CD15" s="189"/>
      <c r="CE15" s="189"/>
      <c r="CF15" s="189"/>
      <c r="CG15" s="190"/>
    </row>
    <row r="16" spans="21:85" x14ac:dyDescent="0.25">
      <c r="U16" s="188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  <c r="AJ16" s="189"/>
      <c r="AK16" s="189"/>
      <c r="AL16" s="189"/>
      <c r="AM16" s="189"/>
      <c r="AN16" s="189"/>
      <c r="AO16" s="189"/>
      <c r="AP16" s="189"/>
      <c r="AQ16" s="189"/>
      <c r="AR16" s="189"/>
      <c r="AS16" s="189"/>
      <c r="AT16" s="189"/>
      <c r="AU16" s="189"/>
      <c r="AV16" s="189"/>
      <c r="AW16" s="189"/>
      <c r="AX16" s="189"/>
      <c r="AY16" s="189"/>
      <c r="AZ16" s="189"/>
      <c r="BA16" s="189"/>
      <c r="BB16" s="189"/>
      <c r="BC16" s="189"/>
      <c r="BD16" s="189"/>
      <c r="BE16" s="189"/>
      <c r="BF16" s="189"/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  <c r="BS16" s="189"/>
      <c r="BT16" s="189"/>
      <c r="BU16" s="189"/>
      <c r="BV16" s="189"/>
      <c r="BW16" s="189"/>
      <c r="BX16" s="189"/>
      <c r="BY16" s="189"/>
      <c r="BZ16" s="189"/>
      <c r="CA16" s="189"/>
      <c r="CB16" s="189"/>
      <c r="CC16" s="189"/>
      <c r="CD16" s="189"/>
      <c r="CE16" s="189"/>
      <c r="CF16" s="189"/>
      <c r="CG16" s="190"/>
    </row>
    <row r="17" spans="21:85" x14ac:dyDescent="0.25">
      <c r="U17" s="188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  <c r="AQ17" s="189"/>
      <c r="AR17" s="189"/>
      <c r="AS17" s="189"/>
      <c r="AT17" s="189"/>
      <c r="AU17" s="189"/>
      <c r="AV17" s="189"/>
      <c r="AW17" s="189"/>
      <c r="AX17" s="189"/>
      <c r="AY17" s="189"/>
      <c r="AZ17" s="189"/>
      <c r="BA17" s="189"/>
      <c r="BB17" s="189"/>
      <c r="BC17" s="189"/>
      <c r="BD17" s="189"/>
      <c r="BE17" s="189"/>
      <c r="BF17" s="189"/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  <c r="BS17" s="189"/>
      <c r="BT17" s="189"/>
      <c r="BU17" s="189"/>
      <c r="BV17" s="189"/>
      <c r="BW17" s="189"/>
      <c r="BX17" s="189"/>
      <c r="BY17" s="189"/>
      <c r="BZ17" s="189"/>
      <c r="CA17" s="189"/>
      <c r="CB17" s="189"/>
      <c r="CC17" s="189"/>
      <c r="CD17" s="189"/>
      <c r="CE17" s="189"/>
      <c r="CF17" s="189"/>
      <c r="CG17" s="190"/>
    </row>
    <row r="18" spans="21:85" x14ac:dyDescent="0.25">
      <c r="U18" s="188"/>
      <c r="V18" s="189"/>
      <c r="W18" s="189"/>
      <c r="X18" s="189"/>
      <c r="Y18" s="189"/>
      <c r="Z18" s="189"/>
      <c r="AA18" s="189"/>
      <c r="AB18" s="189"/>
      <c r="AC18" s="189"/>
      <c r="AD18" s="189"/>
      <c r="AE18" s="189"/>
      <c r="AF18" s="189"/>
      <c r="AG18" s="189"/>
      <c r="AH18" s="189"/>
      <c r="AI18" s="189"/>
      <c r="AJ18" s="189"/>
      <c r="AK18" s="189"/>
      <c r="AL18" s="189"/>
      <c r="AM18" s="189"/>
      <c r="AN18" s="189"/>
      <c r="AO18" s="189"/>
      <c r="AP18" s="189"/>
      <c r="AQ18" s="189"/>
      <c r="AR18" s="189"/>
      <c r="AS18" s="189"/>
      <c r="AT18" s="189"/>
      <c r="AU18" s="189"/>
      <c r="AV18" s="189"/>
      <c r="AW18" s="189"/>
      <c r="AX18" s="189"/>
      <c r="AY18" s="189"/>
      <c r="AZ18" s="189"/>
      <c r="BA18" s="189"/>
      <c r="BB18" s="189"/>
      <c r="BC18" s="189"/>
      <c r="BD18" s="189"/>
      <c r="BE18" s="189"/>
      <c r="BF18" s="189"/>
      <c r="BG18" s="189"/>
      <c r="BH18" s="189"/>
      <c r="BI18" s="189"/>
      <c r="BJ18" s="189"/>
      <c r="BK18" s="189"/>
      <c r="BL18" s="189"/>
      <c r="BM18" s="189"/>
      <c r="BN18" s="189"/>
      <c r="BO18" s="189"/>
      <c r="BP18" s="189"/>
      <c r="BQ18" s="189"/>
      <c r="BR18" s="189"/>
      <c r="BS18" s="189"/>
      <c r="BT18" s="189"/>
      <c r="BU18" s="189"/>
      <c r="BV18" s="189"/>
      <c r="BW18" s="189"/>
      <c r="BX18" s="189"/>
      <c r="BY18" s="189"/>
      <c r="BZ18" s="189"/>
      <c r="CA18" s="189"/>
      <c r="CB18" s="189"/>
      <c r="CC18" s="189"/>
      <c r="CD18" s="189"/>
      <c r="CE18" s="189"/>
      <c r="CF18" s="189"/>
      <c r="CG18" s="190"/>
    </row>
    <row r="19" spans="21:85" x14ac:dyDescent="0.25">
      <c r="U19" s="191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2"/>
      <c r="AW19" s="192"/>
      <c r="AX19" s="192"/>
      <c r="AY19" s="192"/>
      <c r="AZ19" s="192"/>
      <c r="BA19" s="192"/>
      <c r="BB19" s="192"/>
      <c r="BC19" s="192"/>
      <c r="BD19" s="192"/>
      <c r="BE19" s="192"/>
      <c r="BF19" s="192"/>
      <c r="BG19" s="192"/>
      <c r="BH19" s="192"/>
      <c r="BI19" s="192"/>
      <c r="BJ19" s="192"/>
      <c r="BK19" s="192"/>
      <c r="BL19" s="192"/>
      <c r="BM19" s="192"/>
      <c r="BN19" s="192"/>
      <c r="BO19" s="192"/>
      <c r="BP19" s="192"/>
      <c r="BQ19" s="192"/>
      <c r="BR19" s="192"/>
      <c r="BS19" s="192"/>
      <c r="BT19" s="192"/>
      <c r="BU19" s="192"/>
      <c r="BV19" s="192"/>
      <c r="BW19" s="192"/>
      <c r="BX19" s="192"/>
      <c r="BY19" s="192"/>
      <c r="BZ19" s="192"/>
      <c r="CA19" s="192"/>
      <c r="CB19" s="192"/>
      <c r="CC19" s="192"/>
      <c r="CD19" s="192"/>
      <c r="CE19" s="192"/>
      <c r="CF19" s="192"/>
      <c r="CG19" s="193"/>
    </row>
    <row r="20" spans="21:85" ht="5.0999999999999996" customHeight="1" x14ac:dyDescent="0.25"/>
  </sheetData>
  <sheetProtection algorithmName="SHA-512" hashValue="U632xtERr9hjEuocJLpw+FxM277I5SwWGjg+JT/dsX8uaYZo95k9WHxIPeByJ0Hn1y5LDNcwR5INUU31aX0JHA==" saltValue="us7Z6ZzhrcnsEhenVThByA==" spinCount="100000" sheet="1" objects="1" scenarios="1" selectLockedCells="1" selectUnlockedCells="1"/>
  <mergeCells count="1">
    <mergeCell ref="U2:CG1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950ED-9CD9-40E7-A3CD-B3CFD67C71E3}">
  <sheetPr>
    <tabColor rgb="FF00FFFF"/>
  </sheetPr>
  <dimension ref="A1:CH20"/>
  <sheetViews>
    <sheetView showGridLines="0" showRowColHeaders="0" zoomScaleNormal="100" workbookViewId="0"/>
  </sheetViews>
  <sheetFormatPr baseColWidth="10" defaultColWidth="0" defaultRowHeight="15" zeroHeight="1" x14ac:dyDescent="0.25"/>
  <cols>
    <col min="1" max="1" width="7" customWidth="1"/>
    <col min="2" max="19" width="1.7109375" customWidth="1"/>
    <col min="20" max="20" width="2.140625" customWidth="1"/>
    <col min="21" max="85" width="1.7109375" customWidth="1"/>
    <col min="86" max="86" width="0.85546875" customWidth="1"/>
    <col min="87" max="16384" width="1.7109375" hidden="1"/>
  </cols>
  <sheetData>
    <row r="1" spans="2:85" ht="7.5" customHeight="1" x14ac:dyDescent="0.25"/>
    <row r="2" spans="2:85" x14ac:dyDescent="0.25">
      <c r="B2" s="129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1"/>
    </row>
    <row r="3" spans="2:85" x14ac:dyDescent="0.25">
      <c r="B3" s="132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33"/>
    </row>
    <row r="4" spans="2:85" x14ac:dyDescent="0.25">
      <c r="B4" s="132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33"/>
    </row>
    <row r="5" spans="2:85" x14ac:dyDescent="0.25">
      <c r="B5" s="132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33"/>
    </row>
    <row r="6" spans="2:85" x14ac:dyDescent="0.25">
      <c r="B6" s="132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33"/>
    </row>
    <row r="7" spans="2:85" x14ac:dyDescent="0.25">
      <c r="B7" s="132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33"/>
    </row>
    <row r="8" spans="2:85" x14ac:dyDescent="0.25">
      <c r="B8" s="132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33"/>
    </row>
    <row r="9" spans="2:85" x14ac:dyDescent="0.25">
      <c r="B9" s="132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33"/>
    </row>
    <row r="10" spans="2:85" x14ac:dyDescent="0.25">
      <c r="B10" s="132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33"/>
    </row>
    <row r="11" spans="2:85" x14ac:dyDescent="0.25">
      <c r="B11" s="132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33"/>
    </row>
    <row r="12" spans="2:85" x14ac:dyDescent="0.25">
      <c r="B12" s="132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33"/>
    </row>
    <row r="13" spans="2:85" x14ac:dyDescent="0.25">
      <c r="B13" s="132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33"/>
    </row>
    <row r="14" spans="2:85" x14ac:dyDescent="0.25">
      <c r="B14" s="132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33"/>
    </row>
    <row r="15" spans="2:85" x14ac:dyDescent="0.25">
      <c r="B15" s="132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33"/>
    </row>
    <row r="16" spans="2:85" x14ac:dyDescent="0.25">
      <c r="B16" s="132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33"/>
    </row>
    <row r="17" spans="2:85" x14ac:dyDescent="0.25">
      <c r="B17" s="132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33"/>
    </row>
    <row r="18" spans="2:85" x14ac:dyDescent="0.25">
      <c r="B18" s="132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33"/>
    </row>
    <row r="19" spans="2:85" x14ac:dyDescent="0.25">
      <c r="B19" s="134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6"/>
    </row>
    <row r="20" spans="2:85" ht="5.0999999999999996" customHeight="1" x14ac:dyDescent="0.25"/>
  </sheetData>
  <sheetProtection algorithmName="SHA-512" hashValue="Wsha8mLPi/WuXBJXH4D6cMAqN56doJQLoHi/G5ZnWga7NhwzeSlAToYE8sii9LQPuADyeMRrUjSfcBXs37TYEQ==" saltValue="xBm1WrUv5SYPAuWtUI6EpQ==" spinCount="100000" sheet="1" objects="1" scenarios="1" selectLockedCells="1" selectUn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A9BDB-CDE5-4477-BAFE-6558084D95C0}">
  <sheetPr>
    <tabColor rgb="FF009999"/>
  </sheetPr>
  <dimension ref="A1:DQ20"/>
  <sheetViews>
    <sheetView showGridLines="0" showRowColHeaders="0" zoomScaleNormal="100" workbookViewId="0">
      <selection activeCell="S19" sqref="S19"/>
    </sheetView>
  </sheetViews>
  <sheetFormatPr baseColWidth="10" defaultColWidth="0" defaultRowHeight="15" customHeight="1" zeroHeight="1" x14ac:dyDescent="0.25"/>
  <cols>
    <col min="1" max="1" width="7" customWidth="1"/>
    <col min="2" max="19" width="1.7109375" customWidth="1"/>
    <col min="20" max="20" width="2.140625" customWidth="1"/>
    <col min="21" max="85" width="1.7109375" customWidth="1"/>
    <col min="86" max="86" width="0.85546875" customWidth="1"/>
    <col min="87" max="121" width="0" hidden="1" customWidth="1"/>
    <col min="122" max="16384" width="1.7109375" hidden="1"/>
  </cols>
  <sheetData>
    <row r="1" spans="21:85" ht="7.5" customHeight="1" x14ac:dyDescent="0.25"/>
    <row r="2" spans="21:85" x14ac:dyDescent="0.25">
      <c r="U2" s="129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1"/>
    </row>
    <row r="3" spans="21:85" x14ac:dyDescent="0.25">
      <c r="U3" s="132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33"/>
    </row>
    <row r="4" spans="21:85" x14ac:dyDescent="0.25">
      <c r="U4" s="132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33"/>
    </row>
    <row r="5" spans="21:85" x14ac:dyDescent="0.25">
      <c r="U5" s="132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33"/>
    </row>
    <row r="6" spans="21:85" x14ac:dyDescent="0.25">
      <c r="U6" s="132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33"/>
    </row>
    <row r="7" spans="21:85" x14ac:dyDescent="0.25">
      <c r="U7" s="132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33"/>
    </row>
    <row r="8" spans="21:85" x14ac:dyDescent="0.25">
      <c r="U8" s="132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33"/>
    </row>
    <row r="9" spans="21:85" x14ac:dyDescent="0.25">
      <c r="U9" s="132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33"/>
    </row>
    <row r="10" spans="21:85" x14ac:dyDescent="0.25">
      <c r="U10" s="132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33"/>
    </row>
    <row r="11" spans="21:85" x14ac:dyDescent="0.25">
      <c r="U11" s="132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33"/>
    </row>
    <row r="12" spans="21:85" x14ac:dyDescent="0.25">
      <c r="U12" s="132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33"/>
    </row>
    <row r="13" spans="21:85" x14ac:dyDescent="0.25">
      <c r="U13" s="132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33"/>
    </row>
    <row r="14" spans="21:85" x14ac:dyDescent="0.25">
      <c r="U14" s="132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33"/>
    </row>
    <row r="15" spans="21:85" x14ac:dyDescent="0.25">
      <c r="U15" s="132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33"/>
    </row>
    <row r="16" spans="21:85" x14ac:dyDescent="0.25">
      <c r="U16" s="132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33"/>
    </row>
    <row r="17" spans="21:85" x14ac:dyDescent="0.25">
      <c r="U17" s="132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33"/>
    </row>
    <row r="18" spans="21:85" x14ac:dyDescent="0.25">
      <c r="U18" s="132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33"/>
    </row>
    <row r="19" spans="21:85" x14ac:dyDescent="0.25">
      <c r="U19" s="134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6"/>
    </row>
    <row r="20" spans="21:85" ht="5.0999999999999996" customHeight="1" x14ac:dyDescent="0.25"/>
  </sheetData>
  <sheetProtection algorithmName="SHA-512" hashValue="JhFCAepsontnaRACt976JvIltRWbrypWz7RJLJcCD+IFDXbbeULNe67jqTtW62WgN+mOoNSCtVJlk/uf6ENakA==" saltValue="2kPf4LbFhrPhj4MNTryvdQ==" spinCount="100000" sheet="1" objects="1" scenarios="1" selectLockedCells="1" selectUnlockedCells="1"/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71BA5-DD03-41AF-9CDC-A549AA09A223}">
  <sheetPr>
    <tabColor rgb="FF009999"/>
  </sheetPr>
  <dimension ref="A1:DR20"/>
  <sheetViews>
    <sheetView showGridLines="0" showRowColHeaders="0" zoomScaleNormal="100" workbookViewId="0">
      <selection activeCell="A13" sqref="A13"/>
    </sheetView>
  </sheetViews>
  <sheetFormatPr baseColWidth="10" defaultColWidth="0" defaultRowHeight="15" customHeight="1" zeroHeight="1" x14ac:dyDescent="0.25"/>
  <cols>
    <col min="1" max="1" width="7" customWidth="1"/>
    <col min="2" max="19" width="1.7109375" customWidth="1"/>
    <col min="20" max="20" width="2.140625" customWidth="1"/>
    <col min="21" max="85" width="1.7109375" customWidth="1"/>
    <col min="86" max="86" width="0.85546875" customWidth="1"/>
    <col min="87" max="87" width="1.7109375" hidden="1" customWidth="1"/>
    <col min="88" max="105" width="0" hidden="1" customWidth="1"/>
    <col min="106" max="106" width="1.7109375" hidden="1" customWidth="1"/>
    <col min="107" max="122" width="0" hidden="1" customWidth="1"/>
    <col min="123" max="16384" width="1.7109375" hidden="1"/>
  </cols>
  <sheetData>
    <row r="1" spans="21:85" ht="7.5" customHeight="1" x14ac:dyDescent="0.25"/>
    <row r="2" spans="21:85" x14ac:dyDescent="0.25">
      <c r="U2" s="129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1"/>
    </row>
    <row r="3" spans="21:85" x14ac:dyDescent="0.25">
      <c r="U3" s="132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33"/>
    </row>
    <row r="4" spans="21:85" x14ac:dyDescent="0.25">
      <c r="U4" s="132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33"/>
    </row>
    <row r="5" spans="21:85" x14ac:dyDescent="0.25">
      <c r="U5" s="132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33"/>
    </row>
    <row r="6" spans="21:85" x14ac:dyDescent="0.25">
      <c r="U6" s="132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33"/>
    </row>
    <row r="7" spans="21:85" x14ac:dyDescent="0.25">
      <c r="U7" s="132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33"/>
    </row>
    <row r="8" spans="21:85" x14ac:dyDescent="0.25">
      <c r="U8" s="132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33"/>
    </row>
    <row r="9" spans="21:85" x14ac:dyDescent="0.25">
      <c r="U9" s="132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33"/>
    </row>
    <row r="10" spans="21:85" x14ac:dyDescent="0.25">
      <c r="U10" s="132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33"/>
    </row>
    <row r="11" spans="21:85" x14ac:dyDescent="0.25">
      <c r="U11" s="132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33"/>
    </row>
    <row r="12" spans="21:85" x14ac:dyDescent="0.25">
      <c r="U12" s="132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33"/>
    </row>
    <row r="13" spans="21:85" x14ac:dyDescent="0.25">
      <c r="U13" s="132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33"/>
    </row>
    <row r="14" spans="21:85" x14ac:dyDescent="0.25">
      <c r="U14" s="132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33"/>
    </row>
    <row r="15" spans="21:85" x14ac:dyDescent="0.25">
      <c r="U15" s="132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33"/>
    </row>
    <row r="16" spans="21:85" x14ac:dyDescent="0.25">
      <c r="U16" s="132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33"/>
    </row>
    <row r="17" spans="21:85" x14ac:dyDescent="0.25">
      <c r="U17" s="132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33"/>
    </row>
    <row r="18" spans="21:85" x14ac:dyDescent="0.25">
      <c r="U18" s="132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33"/>
    </row>
    <row r="19" spans="21:85" x14ac:dyDescent="0.25">
      <c r="U19" s="134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6"/>
    </row>
    <row r="20" spans="21:85" ht="5.0999999999999996" customHeight="1" x14ac:dyDescent="0.25"/>
  </sheetData>
  <sheetProtection algorithmName="SHA-512" hashValue="hOv8cwrGh2RgyHWi0q7s4rs1BFvRuO4m0Ua4wbrmnk1YQ+5/K2m2YgSrYaslnSwKTi8WyjHVmqpEYwATgphieA==" saltValue="ghiihcmxJOr+TLmGICd6uQ==" spinCount="100000" sheet="1" objects="1" scenarios="1" selectLockedCells="1" selectUnlockedCells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0B8A2-E969-442F-AD23-EF7460D34A92}">
  <sheetPr>
    <tabColor rgb="FF009999"/>
  </sheetPr>
  <dimension ref="A1:DQ20"/>
  <sheetViews>
    <sheetView showGridLines="0" showRowColHeaders="0" zoomScaleNormal="100" workbookViewId="0"/>
  </sheetViews>
  <sheetFormatPr baseColWidth="10" defaultColWidth="0" defaultRowHeight="15" customHeight="1" zeroHeight="1" x14ac:dyDescent="0.25"/>
  <cols>
    <col min="1" max="1" width="7" customWidth="1"/>
    <col min="2" max="19" width="1.7109375" customWidth="1"/>
    <col min="20" max="20" width="2.140625" customWidth="1"/>
    <col min="21" max="85" width="1.7109375" customWidth="1"/>
    <col min="86" max="86" width="0.85546875" customWidth="1"/>
    <col min="87" max="121" width="0" hidden="1" customWidth="1"/>
    <col min="122" max="16384" width="1.7109375" hidden="1"/>
  </cols>
  <sheetData>
    <row r="1" spans="21:85" ht="7.5" customHeight="1" x14ac:dyDescent="0.25"/>
    <row r="2" spans="21:85" x14ac:dyDescent="0.25">
      <c r="U2" s="129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1"/>
    </row>
    <row r="3" spans="21:85" x14ac:dyDescent="0.25">
      <c r="U3" s="132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33"/>
    </row>
    <row r="4" spans="21:85" x14ac:dyDescent="0.25">
      <c r="U4" s="132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33"/>
    </row>
    <row r="5" spans="21:85" x14ac:dyDescent="0.25">
      <c r="U5" s="132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33"/>
    </row>
    <row r="6" spans="21:85" x14ac:dyDescent="0.25">
      <c r="U6" s="132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33"/>
    </row>
    <row r="7" spans="21:85" x14ac:dyDescent="0.25">
      <c r="U7" s="132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33"/>
    </row>
    <row r="8" spans="21:85" x14ac:dyDescent="0.25">
      <c r="U8" s="132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33"/>
    </row>
    <row r="9" spans="21:85" x14ac:dyDescent="0.25">
      <c r="U9" s="132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33"/>
    </row>
    <row r="10" spans="21:85" x14ac:dyDescent="0.25">
      <c r="U10" s="132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33"/>
    </row>
    <row r="11" spans="21:85" x14ac:dyDescent="0.25">
      <c r="U11" s="132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33"/>
    </row>
    <row r="12" spans="21:85" x14ac:dyDescent="0.25">
      <c r="U12" s="132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33"/>
    </row>
    <row r="13" spans="21:85" x14ac:dyDescent="0.25">
      <c r="U13" s="132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33"/>
    </row>
    <row r="14" spans="21:85" x14ac:dyDescent="0.25">
      <c r="U14" s="132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33"/>
    </row>
    <row r="15" spans="21:85" x14ac:dyDescent="0.25">
      <c r="U15" s="132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33"/>
    </row>
    <row r="16" spans="21:85" x14ac:dyDescent="0.25">
      <c r="U16" s="132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33"/>
    </row>
    <row r="17" spans="21:85" x14ac:dyDescent="0.25">
      <c r="U17" s="132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33"/>
    </row>
    <row r="18" spans="21:85" x14ac:dyDescent="0.25">
      <c r="U18" s="132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33"/>
    </row>
    <row r="19" spans="21:85" x14ac:dyDescent="0.25">
      <c r="U19" s="134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6"/>
    </row>
    <row r="20" spans="21:85" ht="5.0999999999999996" customHeight="1" x14ac:dyDescent="0.25"/>
  </sheetData>
  <sheetProtection algorithmName="SHA-512" hashValue="wme/VyNOcyvdTQxpblLIzQveiInhR8eDgJpWrTV2QonxDoUzwsgnVxKCmrgWN9kDy739m48LxvknYq9s7GrPcQ==" saltValue="zl9cYaAt+OGCJvIuD2ibMg==" spinCount="100000" sheet="1" objects="1" scenarios="1" selectLockedCells="1" selectUnlockedCells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E8521-4922-4615-9E4C-17387EC8DC6D}">
  <sheetPr>
    <tabColor rgb="FF009999"/>
  </sheetPr>
  <dimension ref="A1:DQ20"/>
  <sheetViews>
    <sheetView showGridLines="0" showRowColHeaders="0" zoomScaleNormal="100" workbookViewId="0">
      <selection activeCell="T16" sqref="T16"/>
    </sheetView>
  </sheetViews>
  <sheetFormatPr baseColWidth="10" defaultColWidth="0" defaultRowHeight="15" customHeight="1" zeroHeight="1" x14ac:dyDescent="0.25"/>
  <cols>
    <col min="1" max="1" width="7" customWidth="1"/>
    <col min="2" max="19" width="1.7109375" customWidth="1"/>
    <col min="20" max="20" width="2.140625" customWidth="1"/>
    <col min="21" max="85" width="1.7109375" customWidth="1"/>
    <col min="86" max="86" width="0.85546875" customWidth="1"/>
    <col min="87" max="121" width="0" hidden="1" customWidth="1"/>
    <col min="122" max="16384" width="1.7109375" hidden="1"/>
  </cols>
  <sheetData>
    <row r="1" spans="21:85" ht="7.5" customHeight="1" x14ac:dyDescent="0.25"/>
    <row r="2" spans="21:85" x14ac:dyDescent="0.25">
      <c r="U2" s="129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1"/>
    </row>
    <row r="3" spans="21:85" x14ac:dyDescent="0.25">
      <c r="U3" s="132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33"/>
    </row>
    <row r="4" spans="21:85" x14ac:dyDescent="0.25">
      <c r="U4" s="132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33"/>
    </row>
    <row r="5" spans="21:85" x14ac:dyDescent="0.25">
      <c r="U5" s="132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33"/>
    </row>
    <row r="6" spans="21:85" x14ac:dyDescent="0.25">
      <c r="U6" s="132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33"/>
    </row>
    <row r="7" spans="21:85" x14ac:dyDescent="0.25">
      <c r="U7" s="132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33"/>
    </row>
    <row r="8" spans="21:85" x14ac:dyDescent="0.25">
      <c r="U8" s="132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33"/>
    </row>
    <row r="9" spans="21:85" x14ac:dyDescent="0.25">
      <c r="U9" s="132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33"/>
    </row>
    <row r="10" spans="21:85" x14ac:dyDescent="0.25">
      <c r="U10" s="132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33"/>
    </row>
    <row r="11" spans="21:85" x14ac:dyDescent="0.25">
      <c r="U11" s="132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33"/>
    </row>
    <row r="12" spans="21:85" x14ac:dyDescent="0.25">
      <c r="U12" s="132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33"/>
    </row>
    <row r="13" spans="21:85" x14ac:dyDescent="0.25">
      <c r="U13" s="132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33"/>
    </row>
    <row r="14" spans="21:85" x14ac:dyDescent="0.25">
      <c r="U14" s="132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33"/>
    </row>
    <row r="15" spans="21:85" x14ac:dyDescent="0.25">
      <c r="U15" s="132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33"/>
    </row>
    <row r="16" spans="21:85" x14ac:dyDescent="0.25">
      <c r="U16" s="132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33"/>
    </row>
    <row r="17" spans="21:85" x14ac:dyDescent="0.25">
      <c r="U17" s="132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33"/>
    </row>
    <row r="18" spans="21:85" x14ac:dyDescent="0.25">
      <c r="U18" s="132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33"/>
    </row>
    <row r="19" spans="21:85" x14ac:dyDescent="0.25">
      <c r="U19" s="134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6"/>
    </row>
    <row r="20" spans="21:85" ht="5.0999999999999996" customHeight="1" x14ac:dyDescent="0.25"/>
  </sheetData>
  <sheetProtection algorithmName="SHA-512" hashValue="KQBDSR7NNvfdSQsabTpRWrhzUBHGZb7pTR8+n+CAKXoR2A1sfQi/4qzKubLREUMImbaWYSHFo/rfGURPKb3p5w==" saltValue="v0PnCglvUmpnY63msjw49g==" spinCount="100000" sheet="1" objects="1" scenarios="1" selectLockedCells="1" selectUnlockedCell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Inicio</vt:lpstr>
      <vt:lpstr>Guia S</vt:lpstr>
      <vt:lpstr>Sim</vt:lpstr>
      <vt:lpstr>Bonos</vt:lpstr>
      <vt:lpstr>Rangos</vt:lpstr>
      <vt:lpstr>GS Aviso</vt:lpstr>
      <vt:lpstr>GS Sim</vt:lpstr>
      <vt:lpstr>GS Datos</vt:lpstr>
      <vt:lpstr>GS Lectura</vt:lpstr>
      <vt:lpstr>B Cliente</vt:lpstr>
      <vt:lpstr>B Patroc</vt:lpstr>
      <vt:lpstr>B Form Eq</vt:lpstr>
      <vt:lpstr>B I. Vol</vt:lpstr>
      <vt:lpstr>B Des Red</vt:lpstr>
      <vt:lpstr>B Av Rang</vt:lpstr>
      <vt:lpstr>B Seg</vt:lpstr>
      <vt:lpstr>B Patrim</vt:lpstr>
      <vt:lpstr>B Multig</vt:lpstr>
      <vt:lpstr>B Vacac</vt:lpstr>
      <vt:lpstr>B Estruc 100</vt:lpstr>
      <vt:lpstr>B Estruc 130</vt:lpstr>
      <vt:lpstr>B F Global</vt:lpstr>
      <vt:lpstr>B F G Diam</vt:lpstr>
      <vt:lpstr>Premios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2021-07-23T00:09:08Z</dcterms:created>
  <dcterms:modified xsi:type="dcterms:W3CDTF">2022-07-13T20:04:32Z</dcterms:modified>
</cp:coreProperties>
</file>